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E:\Info Gobernación\Ciclo viabilidad y aprobacion Nuevo SGR\Ajustes\Regionales\2021003050081 - Pavimento rigido Girardota\Documentos aprobación ajuste - 2021003050081\"/>
    </mc:Choice>
  </mc:AlternateContent>
  <xr:revisionPtr revIDLastSave="0" documentId="8_{9545BF4A-A456-4118-8CBA-1DF8955625BA}" xr6:coauthVersionLast="47" xr6:coauthVersionMax="47" xr10:uidLastSave="{00000000-0000-0000-0000-000000000000}"/>
  <bookViews>
    <workbookView xWindow="-108" yWindow="-108" windowWidth="23256" windowHeight="12456" xr2:uid="{00000000-000D-0000-FFFF-FFFF00000000}"/>
  </bookViews>
  <sheets>
    <sheet name="BALANCE CANTIDADES" sheetId="1" r:id="rId1"/>
    <sheet name="Hoja1" sheetId="2" state="hidden" r:id="rId2"/>
  </sheets>
  <externalReferences>
    <externalReference r:id="rId3"/>
    <externalReference r:id="rId4"/>
    <externalReference r:id="rId5"/>
    <externalReference r:id="rId6"/>
    <externalReference r:id="rId7"/>
    <externalReference r:id="rId8"/>
    <externalReference r:id="rId9"/>
  </externalReferences>
  <definedNames>
    <definedName name="_Fill" hidden="1">#REF!</definedName>
    <definedName name="_xlnm._FilterDatabase" localSheetId="0" hidden="1">'BALANCE CANTIDADES'!$A$1:$D$67</definedName>
    <definedName name="_Key1" hidden="1">#REF!</definedName>
    <definedName name="_Key2" hidden="1">#REF!</definedName>
    <definedName name="_Order1" hidden="1">255</definedName>
    <definedName name="_Order2" hidden="1">255</definedName>
    <definedName name="_Sort" hidden="1">#REF!</definedName>
    <definedName name="AccessDatabase" hidden="1">"C:\C-314\VOLUMENES\volfin4.mdb"</definedName>
    <definedName name="Acero_60.000_psi__incluye_figurada">[1]Insumos!$D$4</definedName>
    <definedName name="Administración" localSheetId="0">#REF!</definedName>
    <definedName name="Administración">#REF!</definedName>
    <definedName name="Agua" localSheetId="0">[2]Insumos!$D$15</definedName>
    <definedName name="Agua">[1]Insumos!$D$15</definedName>
    <definedName name="Alambre_negro_no._18">[1]Insumos!$D$5</definedName>
    <definedName name="_xlnm.Print_Area" localSheetId="0">'BALANCE CANTIDADES'!$A$1:$E$83</definedName>
    <definedName name="Arena_fina" localSheetId="0">[2]Insumos!$D$6</definedName>
    <definedName name="Arena_fina">[1]Insumos!$D$6</definedName>
    <definedName name="Arena_lavada_de_peña" localSheetId="0">[2]Insumos!$D$7</definedName>
    <definedName name="Arena_lavada_de_peña">[1]Insumos!$D$7</definedName>
    <definedName name="Asfalto">[3]Insumos!$D$11</definedName>
    <definedName name="ayudante" localSheetId="0">[2]CUADRILLAS!$C$8</definedName>
    <definedName name="ayudante">[1]CUADRILLAS!$C$8</definedName>
    <definedName name="Barreras_plasticas_de_Aproximación__Maletines_tipo_Newjersy__o_similar" localSheetId="0">[2]Insumos!$D$24</definedName>
    <definedName name="Barreras_plasticas_de_Aproximación__Maletines_tipo_Newjersy__o_similar">[1]Insumos!$D$24</definedName>
    <definedName name="Base_granular">[3]Insumos!$D$9</definedName>
    <definedName name="Bordillo_prefabricado__L_80_cm__h__35_cm__b__20_cm">[3]Insumos!#REF!</definedName>
    <definedName name="cade" localSheetId="0">[2]CUADRILLAS!$B$12</definedName>
    <definedName name="cade">[1]CUADRILLAS!$B$12</definedName>
    <definedName name="camioneta" localSheetId="0">'[2]Equipo y transporte'!$D$26</definedName>
    <definedName name="camioneta">'[1]Equipo y transporte'!$D$26</definedName>
    <definedName name="Camioneta_D_300" localSheetId="0">'[2]Equipo y transporte'!$D$24</definedName>
    <definedName name="Camioneta_D_300">'[1]Equipo y transporte'!$D$24</definedName>
    <definedName name="Carrotanque_1000_gl">'[1]Equipo y transporte'!$D$16</definedName>
    <definedName name="Carrotanque_Irrigador_de_asfalto__1000_GALONES_DE_CAPACIDAD">'[3]Equipo y transporte'!$D$23</definedName>
    <definedName name="Cemento_gris__Inlcuye_tranporte_interno_en_obra_cargue_y_descargue" localSheetId="0">[2]Insumos!$D$11</definedName>
    <definedName name="Cemento_gris__Inlcuye_tranporte_interno_en_obra_cargue_y_descargue">[1]Insumos!$D$11</definedName>
    <definedName name="Chaleco_Reflectivo" localSheetId="0">[2]Insumos!$D$36</definedName>
    <definedName name="Chaleco_Reflectivo">[1]Insumos!$D$36</definedName>
    <definedName name="Cinta_Plastica__PELIGRO_NO_PASE" localSheetId="0">[2]Insumos!$D$25</definedName>
    <definedName name="Cinta_Plastica__PELIGRO_NO_PASE">[1]Insumos!$D$25</definedName>
    <definedName name="Compactador_de_Rodillo_POTENCIA__99HP__PESO__8_ton">'[3]Equipo y transporte'!$D$22</definedName>
    <definedName name="Compactador_neumático_de_Potencia_70_HP__peso_de_13_ton">'[3]Equipo y transporte'!$D$21</definedName>
    <definedName name="Compresor__barrido_y_soplado">'[3]Equipo y transporte'!$D$24</definedName>
    <definedName name="concreto_2000_apartado">'[3]Concretos y morteros'!$G$302</definedName>
    <definedName name="concreto_2000_arboletes">'[3]Concretos y morteros'!$G$580</definedName>
    <definedName name="concreto_2000_carepa">'[3]Concretos y morteros'!$G$820</definedName>
    <definedName name="concreto_2000_chigorodo">'[3]Concretos y morteros'!$G$1062</definedName>
    <definedName name="concreto_2000_mutata">'[3]Concretos y morteros'!$G$1304</definedName>
    <definedName name="concreto_2000_necocli">'[3]Concretos y morteros'!$G$1546</definedName>
    <definedName name="concreto_2000_sanjuan">'[3]Concretos y morteros'!$G$1788</definedName>
    <definedName name="concreto_2000_sanpedro">'[3]Concretos y morteros'!$G$2030</definedName>
    <definedName name="concreto_2000_turbo">'[3]Concretos y morteros'!$G$2272</definedName>
    <definedName name="concreto_2500_apartado">'[3]Concretos y morteros'!$G$257</definedName>
    <definedName name="concreto_2500_arboletes">'[3]Concretos y morteros'!$G$542</definedName>
    <definedName name="concreto_2500_carepa">'[3]Concretos y morteros'!$G$782</definedName>
    <definedName name="concreto_2500_chigorodo">'[3]Concretos y morteros'!$G$1024</definedName>
    <definedName name="concreto_2500_mutata">'[3]Concretos y morteros'!$G$1266</definedName>
    <definedName name="concreto_2500_necocli">'[3]Concretos y morteros'!$G$1508</definedName>
    <definedName name="concreto_2500_sanjuan">'[3]Concretos y morteros'!$G$1750</definedName>
    <definedName name="concreto_2500_sanpedro">'[3]Concretos y morteros'!$G$1992</definedName>
    <definedName name="concreto_2500_turbo">'[3]Concretos y morteros'!$G$2234</definedName>
    <definedName name="Concreto_3000_Apartado">'[3]Concretos y morteros'!$G$213</definedName>
    <definedName name="concreto_3000_arboletes">'[3]Concretos y morteros'!$G$505</definedName>
    <definedName name="concreto_3000_carepa">'[3]Concretos y morteros'!$G$745</definedName>
    <definedName name="concreto_3000_chigorodo">'[3]Concretos y morteros'!$G$987</definedName>
    <definedName name="concreto_3000_mutata">'[3]Concretos y morteros'!$G$1229</definedName>
    <definedName name="concreto_3000_necocli">'[3]Concretos y morteros'!$G$1471</definedName>
    <definedName name="concreto_3000_sanjuan">'[3]Concretos y morteros'!$G$1713</definedName>
    <definedName name="concreto_3000_sanpedro">'[3]Concretos y morteros'!$G$1955</definedName>
    <definedName name="concreto_3000_turbo">'[3]Concretos y morteros'!$G$2197</definedName>
    <definedName name="COSTOS_DIREC" localSheetId="0">#REF!</definedName>
    <definedName name="COSTOS_DIREC">#REF!</definedName>
    <definedName name="DADADAD" localSheetId="0" hidden="1">{#N/A,#N/A,TRUE,"CODIGO DEPENDENCIA"}</definedName>
    <definedName name="DADADAD" hidden="1">{#N/A,#N/A,TRUE,"CODIGO DEPENDENCIA"}</definedName>
    <definedName name="Delineadores_tubulares__Colombinas" localSheetId="0">[2]Insumos!$D$23</definedName>
    <definedName name="Delineadores_tubulares__Colombinas">[1]Insumos!$D$23</definedName>
    <definedName name="Director_de_obra" localSheetId="0">[2]CUADRILLAS!$B$16</definedName>
    <definedName name="Director_de_obra">[1]CUADRILLAS!$B$16</definedName>
    <definedName name="DIS_ASFAL_SANJUAN">'[3]Concretos y morteros'!$B$1566</definedName>
    <definedName name="Disco_abrasivo_corte_de_metal_14">[1]Insumos!$D$16</definedName>
    <definedName name="Disolvente_para_pintura__trafíco__acrílico">[3]Insumos!$D$51</definedName>
    <definedName name="DIST_ASFAL_NECO">'[3]Concretos y morteros'!$B$1324</definedName>
    <definedName name="dist_can_arb">'[1]Concretos y morteros'!$J$6</definedName>
    <definedName name="dist_can_car">'[1]Concretos y morteros'!$J$7</definedName>
    <definedName name="dist_can_chi">'[1]Concretos y morteros'!$J$8</definedName>
    <definedName name="dist_can_ju">'[1]Concretos y morteros'!$J$11</definedName>
    <definedName name="dist_can_mut">'[1]Concretos y morteros'!$J$9</definedName>
    <definedName name="dist_can_nec">'[1]Concretos y morteros'!$J$10</definedName>
    <definedName name="dist_can_ped">'[1]Concretos y morteros'!$J$12</definedName>
    <definedName name="dist_can_tur">'[1]Concretos y morteros'!$J$13</definedName>
    <definedName name="dist_cant_Ap">'[1]Concretos y morteros'!$J$5</definedName>
    <definedName name="dist_esc_apa">'[1]Concretos y morteros'!$K$5</definedName>
    <definedName name="dist_esc_arb">'[1]Concretos y morteros'!$K$6</definedName>
    <definedName name="dist_esc_car">'[1]Concretos y morteros'!$K$7</definedName>
    <definedName name="dist_esc_chi">'[1]Concretos y morteros'!$K$8</definedName>
    <definedName name="dist_esc_jua">'[1]Concretos y morteros'!$K$11</definedName>
    <definedName name="dist_esc_mut">'[1]Concretos y morteros'!$K$9</definedName>
    <definedName name="dist_esc_nec">'[1]Concretos y morteros'!$K$10</definedName>
    <definedName name="dist_esc_ped">'[1]Concretos y morteros'!$K$12</definedName>
    <definedName name="dist_esc_tur">'[1]Concretos y morteros'!$K$13</definedName>
    <definedName name="DISTANCIA_BOTADERO_carepa">'[3]Concretos y morteros'!$B$599</definedName>
    <definedName name="DISTANCIA_CANTERA_APARTADOR">'[3]Concretos y morteros'!$B$12</definedName>
    <definedName name="DISTANCIA_CANTERA_ARBOLETES">'[3]Concretos y morteros'!$B$318</definedName>
    <definedName name="DISTANCIA_CANTERA_CAREPA">'[3]Concretos y morteros'!$B$596</definedName>
    <definedName name="DISTANCIA_CANTERA_CHIGORODO">'[3]Concretos y morteros'!$B$838</definedName>
    <definedName name="DISTANCIA_CANTERA_MUTATA">'[3]Concretos y morteros'!$B$1079</definedName>
    <definedName name="DISTANCIA_CANTERA_NECOCLI">'[3]Concretos y morteros'!$B$1322</definedName>
    <definedName name="DISTANCIA_CANTERA_SAN_JUAN">'[3]Concretos y morteros'!$B$1564</definedName>
    <definedName name="DISTANCIA_CANTERA_SAN_PEDRO">'[3]Concretos y morteros'!$B$1806</definedName>
    <definedName name="DISTANCIA_CANTERA_TURBO">'[3]Concretos y morteros'!$B$2048</definedName>
    <definedName name="DISTANCIA_ESCOMBRERA_apartado">'[3]Concretos y morteros'!$B$15</definedName>
    <definedName name="DISTANCIA_ESCOMBRERA_arboletes">'[3]Concretos y morteros'!$B$321</definedName>
    <definedName name="DISTANCIA_ESCOMBRERA_CHIGORODO">'[3]Concretos y morteros'!$B$841</definedName>
    <definedName name="DISTANCIA_ESCOMBRERA_MUTATA">'[3]Concretos y morteros'!$B$1082</definedName>
    <definedName name="DISTANCIA_ESCOMBRERA_NECOCLI">'[3]Concretos y morteros'!$B$1325</definedName>
    <definedName name="DISTANCIA_ESCOMBRERA_SANJUANDEURABA">'[3]Concretos y morteros'!$B$1567</definedName>
    <definedName name="DISTANCIA_ESCOMBRERA_SANPEDRO">'[3]Concretos y morteros'!$B$1809</definedName>
    <definedName name="DISTANCIA_ESCOMBRERA_TURBO">'[3]Concretos y morteros'!$B$2051</definedName>
    <definedName name="DISTANCIA_PLANTA_ASFALTO">'[3]Concretos y morteros'!$B$320</definedName>
    <definedName name="Durmiente_ordinario_2__2">[3]Insumos!#REF!</definedName>
    <definedName name="Emulsión_CRR_1">[3]Insumos!$D$12</definedName>
    <definedName name="Esferas_Reflectivas">[3]Insumos!$D$49</definedName>
    <definedName name="factmas2smlv">'[3]Factor Prestacionas para aiu'!$C$30+1</definedName>
    <definedName name="FACTOR_PRESTACIONAL_1sml">'[4]Factor Prestacionas para aiu'!$B$30+1</definedName>
    <definedName name="Flasher_luminoso_para_barricadas" localSheetId="0">[2]Insumos!$D$26</definedName>
    <definedName name="Flasher_luminoso_para_barricadas">[1]Insumos!$D$26</definedName>
    <definedName name="formaleta_madera">'[1]Equipo y transporte'!$D$14</definedName>
    <definedName name="Grava" localSheetId="0">[2]Insumos!$D$8</definedName>
    <definedName name="Grava">[1]Insumos!$D$8</definedName>
    <definedName name="Imprevistos" localSheetId="0">#REF!</definedName>
    <definedName name="Imprevistos">#REF!</definedName>
    <definedName name="interventoria_2" localSheetId="0" hidden="1">#REF!</definedName>
    <definedName name="interventoria_2" hidden="1">#REF!</definedName>
    <definedName name="KO" hidden="1">#REF!</definedName>
    <definedName name="Laboratorio">#REF!</definedName>
    <definedName name="Limpiador_PVC_x_1_4_de_galón">[3]Insumos!#REF!</definedName>
    <definedName name="Maestro">'[3]Factor Prestacionas para aiu'!#REF!</definedName>
    <definedName name="Maestro_de_Obra" localSheetId="0">[2]CUADRILLAS!$B$13</definedName>
    <definedName name="Maestro_de_Obra">[1]CUADRILLAS!$B$13</definedName>
    <definedName name="Malla_electrosoldada_de_8.5_mm_cada_15_cm">[3]Insumos!#REF!</definedName>
    <definedName name="materiales">[5]MATERIALES!$B$6:$D$403</definedName>
    <definedName name="Mezcladora_trompo_a_gasolina__Inc._combustible" localSheetId="0">'[2]Equipo y transporte'!$D$19</definedName>
    <definedName name="Mezcladora_trompo_a_gasolina__Inc._combustible">'[1]Equipo y transporte'!$D$19</definedName>
    <definedName name="mortero1_3_apartado">'[3]Concretos y morteros'!$G$76</definedName>
    <definedName name="mortero1_3_arboletes">'[3]Concretos y morteros'!$G$392</definedName>
    <definedName name="mortero1_3_carepa">'[3]Concretos y morteros'!$G$633</definedName>
    <definedName name="mortero1_3_chigorodo">'[3]Concretos y morteros'!$G$875</definedName>
    <definedName name="mortero1_3_mutata">'[3]Concretos y morteros'!$G$1116</definedName>
    <definedName name="mortero1_3_necocli">'[3]Concretos y morteros'!$G$1359</definedName>
    <definedName name="mortero1_3_sanjuan">'[3]Concretos y morteros'!$G$1601</definedName>
    <definedName name="mortero1_3_sanpedro">'[3]Concretos y morteros'!$G$1843</definedName>
    <definedName name="mortero1_3_turbo">'[3]Concretos y morteros'!$G$2085</definedName>
    <definedName name="municipios">[6]PRESU!$A$4:$B$266</definedName>
    <definedName name="oficial" localSheetId="0">[2]CUADRILLAS!$C$9</definedName>
    <definedName name="oficial">[1]CUADRILLAS!$C$9</definedName>
    <definedName name="Pintura_Acrílica_pura_para_tráfico">[3]Insumos!$D$50</definedName>
    <definedName name="Pitos_para_auxiliares_de_tránsito" localSheetId="0">[2]Insumos!$D$45</definedName>
    <definedName name="Pitos_para_auxiliares_de_tránsito">[1]Insumos!$D$45</definedName>
    <definedName name="Planta_Electrica__Diesel_Gasolina" localSheetId="0">'[2]Equipo y transporte'!$D$29</definedName>
    <definedName name="Planta_Electrica__Diesel_Gasolina">'[1]Equipo y transporte'!$D$29</definedName>
    <definedName name="Poste_en_angulo_de_2_2_1_4_de_3_5m_para_señal">[1]Insumos!$D$19</definedName>
    <definedName name="Prestaciones_1" localSheetId="0">#REF!</definedName>
    <definedName name="Prestaciones_1">#REF!</definedName>
    <definedName name="Prestaciones_2" localSheetId="0">#REF!</definedName>
    <definedName name="Prestaciones_2">#REF!</definedName>
    <definedName name="Print_Area" localSheetId="0">'BALANCE CANTIDADES'!$A:$D</definedName>
    <definedName name="proyecto" localSheetId="0">#REF!</definedName>
    <definedName name="proyecto">#REF!</definedName>
    <definedName name="Rajón_de_piedra_del_municipio">[1]Insumos!$D$10</definedName>
    <definedName name="Rastrillero">[3]CUADRILLAS!$C$8</definedName>
    <definedName name="rendimiento_acero">'[2]APU OE-3'!#REF!</definedName>
    <definedName name="rendimientoconph">'[2]APU OE-3'!#REF!</definedName>
    <definedName name="Residente_de_Tráfico">[3]CUADRILLAS!#REF!</definedName>
    <definedName name="Retroexcavadora_de_llantas">'[1]Equipo y transporte'!$D$20</definedName>
    <definedName name="Rodillo_vibrante_tanden_autopropulsado_anchura_de_trabajo_100_cm">'[3]Equipo y transporte'!#REF!</definedName>
    <definedName name="Secretaria" localSheetId="0">[2]CUADRILLAS!$B$26</definedName>
    <definedName name="Secretaria">[1]CUADRILLAS!$B$26</definedName>
    <definedName name="Señal__grupo_1_._Tablero_en_lámina_galvanizada_de_75cm_75cm__calibre_16__reflectivo_tipo_1__incluye_poste" localSheetId="0">[2]Insumos!$D$20</definedName>
    <definedName name="Señal__grupo_1_._Tablero_en_lámina_galvanizada_de_75cm_75cm__calibre_16__reflectivo_tipo_1__incluye_poste">[1]Insumos!$D$20</definedName>
    <definedName name="SIO_03_Fin_de_Obra">[3]Insumos!$D$36</definedName>
    <definedName name="SIO_07_Desvio">[3]Insumos!$D$37</definedName>
    <definedName name="SIO_24_Peatones">[3]Insumos!$D$38</definedName>
    <definedName name="smlv" localSheetId="0">#REF!</definedName>
    <definedName name="smlv">#REF!</definedName>
    <definedName name="Soldadura_PVC_wet_bonding_1_8_galón">[3]Insumos!#REF!</definedName>
    <definedName name="SPO_01_Trabajadores_en_la_via">[3]Insumos!$D$31</definedName>
    <definedName name="SPO_02_Maquinaria_en_la_via">[3]Insumos!$D$32</definedName>
    <definedName name="SPO_03_Auxiliar_de_Transito">[3]Insumos!$D$33</definedName>
    <definedName name="SRO_03_pare_siga">[3]Insumos!$D$35</definedName>
    <definedName name="SRO_03_Uno_a_Uno">[3]Insumos!$D$34</definedName>
    <definedName name="SUBBASEPXCOMPACTACION">'[2]APU OE-3'!#REF!</definedName>
    <definedName name="Subbse_Granular">[1]Insumos!$D$9</definedName>
    <definedName name="Terminadora_de_asfalto__Finisher___potencia_en_el_volante_174_HP__R_20M3_H__velocidad_de_desplazamiento_114_m_min">'[3]Equipo y transporte'!$D$20</definedName>
    <definedName name="_xlnm.Print_Titles" localSheetId="0">'BALANCE CANTIDADES'!$1:$5</definedName>
    <definedName name="Topo" localSheetId="0">[2]CUADRILLAS!$B$11</definedName>
    <definedName name="Topo">[1]CUADRILLAS!$B$11</definedName>
    <definedName name="TORNILLO_ACERO_3_8__3__AF_GRADO_5__TUERCA_ARANDELA">[3]Insumos!#REF!</definedName>
    <definedName name="Transporte_volco" localSheetId="0">'[2]Equipo y transporte'!$D$18</definedName>
    <definedName name="Transporte_volco">'[1]Equipo y transporte'!$D$18</definedName>
    <definedName name="Tubería_PVC_alcantarillado_36___Inc.Transporte">[1]Insumos!$D$17</definedName>
    <definedName name="Tubo_rectangular_100x40x1.5_mm" localSheetId="0">[2]Insumos!$D$48</definedName>
    <definedName name="Tubo_rectangular_100x40x1.5_mm">[1]Insumos!$D$48</definedName>
    <definedName name="Utilidad" localSheetId="0">#REF!</definedName>
    <definedName name="Utilidad">#REF!</definedName>
    <definedName name="Vehiculo__Tipo_pickup" localSheetId="0">#REF!</definedName>
    <definedName name="Vehiculo__Tipo_pickup">#REF!</definedName>
    <definedName name="Vehiculo_delineador">'[3]Equipo y transporte'!$D$26</definedName>
    <definedName name="Vibrador_a_gasolina">'[1]Equipo y transporte'!$D$11</definedName>
    <definedName name="vibrocompactador_de_8_t.">'[1]Equipo y transporte'!$D$12</definedName>
    <definedName name="Volqueta__6m³__cargue_manual__botadero_adicional_mayor_20_km">'[3]Equipo y transporte'!#REF!</definedName>
    <definedName name="Volqueta_6_m³__cargue_manual__botadero_hasta_20_km">'[3]Equipo y transporte'!#REF!</definedName>
    <definedName name="w" hidden="1">#REF!</definedName>
    <definedName name="wrn.ar." localSheetId="0" hidden="1">{#N/A,#N/A,TRUE,"CODIGO DEPENDENCIA"}</definedName>
    <definedName name="wrn.ar." hidden="1">{#N/A,#N/A,TRUE,"CODIGO DEPENDENCIA"}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2" i="1" l="1"/>
  <c r="C71" i="1"/>
  <c r="D59" i="1" l="1"/>
  <c r="D63" i="1"/>
  <c r="D61" i="1"/>
  <c r="D60" i="1"/>
  <c r="D58" i="1"/>
  <c r="C64" i="1"/>
  <c r="D64" i="1" s="1"/>
  <c r="C63" i="1"/>
  <c r="E60" i="1"/>
  <c r="E59" i="1"/>
  <c r="E58" i="1"/>
  <c r="D53" i="1" l="1"/>
  <c r="E53" i="1"/>
  <c r="E56" i="1" s="1"/>
  <c r="D57" i="1" l="1"/>
  <c r="D56" i="1"/>
  <c r="D55" i="1"/>
  <c r="E57" i="1"/>
  <c r="E55" i="1"/>
  <c r="E66" i="1" s="1"/>
  <c r="C78" i="1" l="1"/>
  <c r="C79" i="1" s="1"/>
  <c r="C74" i="1"/>
  <c r="D66" i="1"/>
  <c r="AA50" i="2"/>
  <c r="AA32" i="2"/>
  <c r="AA26" i="2"/>
  <c r="AA38" i="2"/>
  <c r="K60" i="2"/>
  <c r="AA14" i="2"/>
  <c r="AA56" i="2"/>
  <c r="AA55" i="2"/>
  <c r="AA49" i="2"/>
  <c r="AA44" i="2"/>
  <c r="AA43" i="2"/>
  <c r="AA37" i="2"/>
  <c r="AA31" i="2"/>
  <c r="AA25" i="2"/>
  <c r="AA20" i="2"/>
  <c r="AA19" i="2"/>
  <c r="AA13" i="2"/>
  <c r="AA7" i="2"/>
  <c r="AA6" i="2"/>
  <c r="AA57" i="2" l="1"/>
  <c r="AA60" i="2" s="1"/>
  <c r="AA61" i="2"/>
  <c r="AA62" i="2" s="1"/>
  <c r="AA58" i="2"/>
</calcChain>
</file>

<file path=xl/sharedStrings.xml><?xml version="1.0" encoding="utf-8"?>
<sst xmlns="http://schemas.openxmlformats.org/spreadsheetml/2006/main" count="263" uniqueCount="143">
  <si>
    <t>PROYECTO</t>
  </si>
  <si>
    <t>PRESUPUESTO</t>
  </si>
  <si>
    <t>Ítem</t>
  </si>
  <si>
    <t>Descripción</t>
  </si>
  <si>
    <t>Unidad</t>
  </si>
  <si>
    <t>Cantidad</t>
  </si>
  <si>
    <t>Precio Unitario</t>
  </si>
  <si>
    <t>Valor parcial</t>
  </si>
  <si>
    <t xml:space="preserve">VALOR TOTAL DEL PROYECTO REDONDEADO AL PESO </t>
  </si>
  <si>
    <t>1 - Realizar interventoría</t>
  </si>
  <si>
    <t>VALOR FINAL DEL PROYECTO</t>
  </si>
  <si>
    <t>VALOR  DEL PROYECTO CONTRATADO</t>
  </si>
  <si>
    <t xml:space="preserve">VALOR APROBADO OCAD PROYECTO </t>
  </si>
  <si>
    <t>CONDICIONES INICIALES</t>
  </si>
  <si>
    <t>Producto MGA Servicio de Información Geográfica - SIG</t>
  </si>
  <si>
    <t>Actividad MGA Realizar la Caracterización vial ( Resolución 1860 de 2013 y 1067 de 2015 del Ministerio de Transporte)</t>
  </si>
  <si>
    <t>No.</t>
  </si>
  <si>
    <t>Detalle Actividad</t>
  </si>
  <si>
    <t>% Ponderación</t>
  </si>
  <si>
    <t>% Avance Físico</t>
  </si>
  <si>
    <t>Aporte Especie</t>
  </si>
  <si>
    <t>Valor Unitario</t>
  </si>
  <si>
    <t>Valor Total</t>
  </si>
  <si>
    <t>[2374240] Realizar la Caracterización vial ( Resolución 1860 de 2013 y 1067 de 2015 del Ministerio de Transporte)</t>
  </si>
  <si>
    <t>$</t>
  </si>
  <si>
    <t>.31</t>
  </si>
  <si>
    <t>No</t>
  </si>
  <si>
    <t>  Inicial</t>
  </si>
  <si>
    <t>  Prog</t>
  </si>
  <si>
    <t>  Eje</t>
  </si>
  <si>
    <t>Producto MGA Vía terciaria mejorada</t>
  </si>
  <si>
    <t>Actividad MGA Apoyar la Supervisión del contrato</t>
  </si>
  <si>
    <t>[2374239] Apoyar la Supervisión del contrato</t>
  </si>
  <si>
    <t>.5</t>
  </si>
  <si>
    <t>Actividad MGA CONSTRUIR OBRAS DE DRENAJE</t>
  </si>
  <si>
    <t>[2374234] CONSTRUIR OBRAS DE DRENAJE</t>
  </si>
  <si>
    <t>10.86</t>
  </si>
  <si>
    <t>23.86</t>
  </si>
  <si>
    <t>Actividad MGA DEMOLER ESTRUCTURAS EXISTENTES</t>
  </si>
  <si>
    <t>[2374236] DEMOLER ESTRUCTURAS EXISTENTES</t>
  </si>
  <si>
    <t>.01</t>
  </si>
  <si>
    <t>90.91</t>
  </si>
  <si>
    <t>Actividad MGA Implementar el mejoramiento de vías terciarias para la estructura de pavimento</t>
  </si>
  <si>
    <t>[2374233] Implementar el mejoramiento de vías terciarias para la estructura de pavimento</t>
  </si>
  <si>
    <t>85.47</t>
  </si>
  <si>
    <t>47.3</t>
  </si>
  <si>
    <t>Actividad MGA Implementar Interventoría Tecnica, Ambiental y Financiera</t>
  </si>
  <si>
    <t>Actividad MGA Implementar Plan de Adaptación a la guía Ambiental</t>
  </si>
  <si>
    <t>[2374237] Implementar Plan de Adaptación a la guía Ambiental</t>
  </si>
  <si>
    <t>1.07</t>
  </si>
  <si>
    <t>Actividad MGA IMPLEMENTAR PLAN DE MANEJO DE TRANSITO</t>
  </si>
  <si>
    <t>[2374238] IMPLEMENTAR PLAN DE MANEJO DE TRANSITO</t>
  </si>
  <si>
    <t>1.09</t>
  </si>
  <si>
    <t>Actividad MGA Instalar Señalización</t>
  </si>
  <si>
    <t>[2374235] Instalar Señalización</t>
  </si>
  <si>
    <t>.69</t>
  </si>
  <si>
    <t>PROGRAMADO</t>
  </si>
  <si>
    <t>EJECUTADO</t>
  </si>
  <si>
    <t>OBRA</t>
  </si>
  <si>
    <t xml:space="preserve">% DE AVANCE FISICO </t>
  </si>
  <si>
    <t>RESUMEN  PROYECTO</t>
  </si>
  <si>
    <t>% DE AVANCE FISICO</t>
  </si>
  <si>
    <t>EJECUCION FINANCIERA  %</t>
  </si>
  <si>
    <t>TOTAL EJECUTADO</t>
  </si>
  <si>
    <t>RESUMEN  EJECUCION  FINANCIERA</t>
  </si>
  <si>
    <t xml:space="preserve">RESUMEN  EJECUCION  FISICA </t>
  </si>
  <si>
    <t>BPIN</t>
  </si>
  <si>
    <t>EJECUCION ACTIVIDAD</t>
  </si>
  <si>
    <t>CONSTRUCCIÓN DE PLACA HUELLA</t>
  </si>
  <si>
    <t>Localización, Trazado y Replanteo. Se utilizará personal experto con equipo de precisión. Se hará con la frecuencia que lo indique la interventoría. Incluye transporte de personal y equipos al sitio de trabajo,  demarcación, línea de trazado, libretas y planos.</t>
  </si>
  <si>
    <t>Demolición y rotura de piedra natural de diámetro mayores a 40 cm. Incluye: cargue, transporte y botada de material proveniente de la demolición en los sitios que indique la interventoría</t>
  </si>
  <si>
    <t>Remoción de derrumbes. Incluye: equipo y maquinaria; cargue y botada de material proveniente de la excavación en los sitios que indique la interventoría</t>
  </si>
  <si>
    <t>Excavaciones VARIAS SIN CLASIFICAR de 0-2 m. Incluye: equipo y maquinaria; cargue y botada de material proveniente de la excavación en los sitios que indique la interventoría</t>
  </si>
  <si>
    <t>Excavación manual para RIOSTRAS. Incluye: Cargue y botada de material proveniente de la excavación en los sitios que indique la interventoría</t>
  </si>
  <si>
    <t>S.T.C de Subbase granular Tipo INVIAS, compactada al 95% por medio mecánico para estructura de Placa Huella. Incluye: mano de obra, equipo y maquinaria; suministro e instalación; la medida será en sitio.</t>
  </si>
  <si>
    <t>Conformación de la calzada para rieles y sobreanchos. Incluye nivelación, compactación y todo lo necesario para la correcta ejecución de la actividad</t>
  </si>
  <si>
    <t>Suministro, transporte y colocación de Acero de refuerzo fy=420 Mpa (Grado 60) para rieles y vigas riostras</t>
  </si>
  <si>
    <t>Suministro, transporte y colocación de concreto clase D para rieles y vigas riostras</t>
  </si>
  <si>
    <t>Suministro, transporte y colocación de Concreto ciclópeo para centro de rieles. Piedra pegada con concreto de 21mpa (40% piedra 60% concreto 21 mpa)</t>
  </si>
  <si>
    <t>CONSTRUCCION DE CUNETAS</t>
  </si>
  <si>
    <t>Conformación de la calzada para cunetas. Incluye nivelación, compactación y todo lo necesario para la correcta ejecución de la actividad</t>
  </si>
  <si>
    <t>Suministro, transporte y colocación de Acero de refuerzo fy=420 Mpa (Grado 60) para cunetas</t>
  </si>
  <si>
    <t>Suministro, transporte y colocación de concreto clase D para cunetas. (Incluye Bordillo)</t>
  </si>
  <si>
    <t>CONSTRUCCIÓN DE OBRAS TRANSVERSALES</t>
  </si>
  <si>
    <t>Excavaciones VARIAS SIN CLASIFICAR de 0-2 m para Obras Transversales. Incluye: equipo y maquinaria; cargue y botada de material proveniente de la excavación en los sitios que indique la interventoría</t>
  </si>
  <si>
    <t>Suministro, transporte y colocación de concreto clase D para Obras Transversales (Poceta y Cabezote)</t>
  </si>
  <si>
    <t>Suministro, transporte y colocación de concreto de 21 Mpa para box coulvert. incluye mano de obra, vibrado, formaletas y manejo de aguas para su construcción. No incluye refuerzo. Según diseño.</t>
  </si>
  <si>
    <t>Suministro, transporte y colocación de Acero de refuerzo fy=420 Mpa (Grado 60) para obras transversales y box culvert</t>
  </si>
  <si>
    <t>Suministro, Transporte e Instalación Tuberia de Novafort o similar 36" (900 mm) para Obras Transversales. Incluye atraque de tuberia.</t>
  </si>
  <si>
    <t>CONSTRUCCIÓN DE MUROS DE CONTENCIÓN</t>
  </si>
  <si>
    <t>Excavaciones VARIAS EN MATERIAL COMUN SECO A MANO. Incluye: Cargue y botada de material proveniente de la excavación en los sitios que indique la interventoría</t>
  </si>
  <si>
    <t>Suministro, transporte y colocación de Acero de refuerzo fy=420 Mpa (Grado 60) para zapatas y muros de contención</t>
  </si>
  <si>
    <t>Suministro, transporte y colocación de concreto de 21 Mpa: para zapatas corrida de muro de contención. Incluye mano de obra, formaleta, vibrado, protección y curado, para estructuras de acuerdo con las diferentes dimensiones establecidas en los planos y diseños. No incluye refuerzo: Según Normas y Especificaciones Generales de construcción.</t>
  </si>
  <si>
    <t>Suministro, transporte y colocación de concreto de 21 Mpa: para vástagos de muro de contención. Incluye mano de obra, formaleta, vibrado, protección y curado, para estructuras de acuerdo con las diferentes dimensiones establecidas en los planos y diseños. No incluye refuerzo: Según Normas y Especificaciones Generales de construcción.</t>
  </si>
  <si>
    <t>Excavación para pilas, de diámetro exterior 1,40 m, Incluye anillos de revestimiento en concreto reforzado de 17.5MPa con espesor de 10.0 cm, pozo piloto de bombeo, formaleta en madera común, molinete, motobomba, extracción de material de la pila. La medida será tomada en sitio. Incluye cargue y la botada del material. De 0.00 a 4.00 m.</t>
  </si>
  <si>
    <t>Colocación de concreto para pilas de 21 Mpa, Diametro 1.20 m. Incluye suministro, transporte y colocación del concreto, mano de obra, vibrado, protección, para estructuras de acuerdo con las diferentes dimensiones establecidas en los planos y diseños y todos los demás elementos necesarios para su correcto vaciado, incluye transporte interno. El acero de refuerzo se paga en su ítem correspondiente. (según diseño)</t>
  </si>
  <si>
    <t>Suministro, transporte e instalación filtro de 0,40 x 1.00 m, en material granular limpio de 1" a 1 1/2” y geotextil NT 1600, incluye tubería perforada para filtro PVC Ø=4" corrugada sin filtro y las respectivas conexiones, geotextil y todo lo necesario para su correcta colocación</t>
  </si>
  <si>
    <t>Construcción de muro en gaviones en malla de gavión triple torsión, ojo 8x10 en alambre galvanizado Cal. 13 y piedra fracturada. Incluye transporte externo e interno.</t>
  </si>
  <si>
    <t>SEÑALIZACIÓN VERTICAL</t>
  </si>
  <si>
    <t>Suministro e Instalación de señalización vertical preventiva, delineadores de 45 x 30 CMS, elaborada en lámina calibre 16. Incluye Base en Concreto</t>
  </si>
  <si>
    <t>Suministro e Instalación de señalización vertical preventiva, de 60 x 60 CMS, elaborada en lámina calibre 16. Incluye Base en Concreto</t>
  </si>
  <si>
    <t>Suministro e Instalación de señalización vertical reglamentaria Circular diametro 60 CMS, elaborada en lámina calibre 16. Incluye Base en Concreto</t>
  </si>
  <si>
    <t>OBRA EXTRA</t>
  </si>
  <si>
    <t>Suministro e instalacion de materiales para la construccion de carcamo en concreto 3000 incluye excavacion aceros,concreto, herrajes (.40*.50) y todo lo necesario para su correcta ejecución.</t>
  </si>
  <si>
    <t>Suministro, transporte y colocación de concreto de 21 Mpa: para caja de empalme de (.50*.50). Incluye mano de obra, formaleta, vibrado, protección y curado, para estructuras de acuerdo con las diferentes dimensiones establecidas en los planos y diseños.  incluye refuerzo: Según Normas y Especificaciones Generales de construcción.</t>
  </si>
  <si>
    <t>Suministro e instalacion de manguera agricola de 4" Incluye  accesorios, excavacion y todo lo necesario para su correcta instalación.</t>
  </si>
  <si>
    <t>Suministro, transporte y colocación de base granular para estructura de placa huella en sitios especificos de los Box coulvert.  incluye riego, conformacion y compactacion mecanica: Según Normas y Especificaciones Generales de construcción.</t>
  </si>
  <si>
    <t>Suministro, transporte y colocación de arenilla para lleno en sitios especificos de los Box coulvert, en capas maximas de 40 cms.  incluye riego, conformacion y compactacion mecanica: Según Normas y Especificaciones Generales de construcción.</t>
  </si>
  <si>
    <t>Suministro e instalacion de geodren planar en llenos cada 1.20 mts de altura en Box Culvert incluye todo lo necesario para su correcta instalacion</t>
  </si>
  <si>
    <t>Suministro e instalacion de drenes con tuberia de 2" revestidos con geotextil (2 mts de longitud)iincluye todo lo necesario para su correcta instalacion</t>
  </si>
  <si>
    <t>Suministro e instalacion de geotextil TR 300, para recubrimiento de llenos a capas de.40 cms, Incluye todo lo necesario para su correcta instalación</t>
  </si>
  <si>
    <t>Suministro e instalacion de agromanto TMR500, para revegetalizacion de laterales de llenos, incluye todo lo necesario para su correcta instalación</t>
  </si>
  <si>
    <t>Suministro, transporte e instalacion de tuberia Novafor o similar de 24" ( 600mm), para obras transversales incluye atraque de tuberia</t>
  </si>
  <si>
    <t>Estudios y diseños geotecnicos de llenos en tierra armada</t>
  </si>
  <si>
    <t>N/P 1</t>
  </si>
  <si>
    <t>N/P 2</t>
  </si>
  <si>
    <t>N/P 3</t>
  </si>
  <si>
    <t>N/P 4</t>
  </si>
  <si>
    <t>N/P 5</t>
  </si>
  <si>
    <t>N/P 6</t>
  </si>
  <si>
    <t>N/P 7</t>
  </si>
  <si>
    <t>N/P 8</t>
  </si>
  <si>
    <t>N/P 9</t>
  </si>
  <si>
    <t>N/P 10</t>
  </si>
  <si>
    <t>N/P 11</t>
  </si>
  <si>
    <t/>
  </si>
  <si>
    <t>% ADMINISTRACIÓN</t>
  </si>
  <si>
    <t>% IMPREVISTOS</t>
  </si>
  <si>
    <t>% UTILIDADES</t>
  </si>
  <si>
    <t>PLAN DE MANEJO AMBIENTAL (PMA)</t>
  </si>
  <si>
    <t>PLAN DE MANEJO DE TRÁNSITO (PMT)</t>
  </si>
  <si>
    <t>PROVISIÓN PARA EL PAGO DE PRIMAS DE PÓLIZAS (GARANTÍAS)</t>
  </si>
  <si>
    <t>AJUSTE A ESTUDIOS Y DISEÑOS (SI APLICA)</t>
  </si>
  <si>
    <t>GEORREFERENCIACIÓN VIAL - UN (SI APLICA)</t>
  </si>
  <si>
    <t>CARACTERIZACIÓN VIAL - KM (SI APLICA)</t>
  </si>
  <si>
    <t>“CONSTRUCCCIÓN DE PAVIMENTO RÍGIDO TIPO PLACA HUELLA Y  OBRAS COMPLEMENTARIAS EN LA VÍA DE CONEXIÓN RURAL 
MERCEDES ÁBREGO LA PALMA Y EN EL SECTOR EL CEDRO DE LA VEREDA SAN ANDRÉS, EN EL MUNICIPIO DE GIRARDOTA”</t>
  </si>
  <si>
    <t>BPIN 2021003050081</t>
  </si>
  <si>
    <t>INTERVENTORIA DEL PROYECTO</t>
  </si>
  <si>
    <t>Harol Ayala Seguro  Gerente Terrinorte EICE</t>
  </si>
  <si>
    <t xml:space="preserve">ELKIN DARIO VASQUEZ Representante legal 
GRUPO CONSTRUCTOR SURAMERICA S.A.S  </t>
  </si>
  <si>
    <t>63,17%</t>
  </si>
  <si>
    <t>VALOR EJECUTADOOBRA+SUPERVISION</t>
  </si>
  <si>
    <t>VALOR EJECUTADO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</si>
</sst>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8" formatCode="&quot;$&quot;\ #,##0.00;[Red]\-&quot;$&quot;\ #,##0.00"/>
    <numFmt numFmtId="44" formatCode="_-&quot;$&quot;\ * #,##0.00_-;\-&quot;$&quot;\ * #,##0.00_-;_-&quot;$&quot;\ * &quot;-&quot;??_-;_-@_-"/>
    <numFmt numFmtId="43" formatCode="_-* #,##0.00_-;\-* #,##0.00_-;_-* &quot;-&quot;??_-;_-@_-"/>
    <numFmt numFmtId="164" formatCode="_(&quot;$&quot;* #,##0.00_);_(&quot;$&quot;* \(#,##0.00\);_(&quot;$&quot;* &quot;-&quot;??_);_(@_)"/>
    <numFmt numFmtId="165" formatCode="_-* #,##0.00\ _€_-;\-* #,##0.00\ _€_-;_-* &quot;-&quot;??\ _€_-;_-@_-"/>
    <numFmt numFmtId="166" formatCode="_-&quot;$&quot;* #,##0.00_-;\-&quot;$&quot;* #,##0.00_-;_-&quot;$&quot;* &quot;-&quot;??_-;_-@_-"/>
    <numFmt numFmtId="167" formatCode="_-&quot;$&quot;* #,##0_-;\-&quot;$&quot;* #,##0_-;_-&quot;$&quot;* &quot;-&quot;??_-;_-@_-"/>
    <numFmt numFmtId="168" formatCode="0.000%"/>
    <numFmt numFmtId="169" formatCode="_-&quot;$&quot;* #,##0_-;\-&quot;$&quot;* #,##0_-;_-&quot;$&quot;* &quot;-&quot;_-;_-@_-"/>
    <numFmt numFmtId="170" formatCode="_(&quot;$&quot;\ * #,##0.00_);_(&quot;$&quot;\ * \(#,##0.00\);_(&quot;$&quot;\ * &quot;-&quot;??_);_(@_)"/>
    <numFmt numFmtId="171" formatCode="_-&quot;$&quot;* #,##0.0000_-;\-&quot;$&quot;* #,##0.0000_-;_-&quot;$&quot;* &quot;-&quot;??_-;_-@_-"/>
    <numFmt numFmtId="172" formatCode="_-&quot;$&quot;\ * #,##0.0_-;\-&quot;$&quot;\ * #,##0.0_-;_-&quot;$&quot;\ * &quot;-&quot;??_-;_-@_-"/>
    <numFmt numFmtId="173" formatCode="_-&quot;$&quot;\ * #,##0.0000_-;\-&quot;$&quot;\ * #,##0.0000_-;_-&quot;$&quot;\ * &quot;-&quot;??_-;_-@_-"/>
    <numFmt numFmtId="174" formatCode="&quot;$&quot;\ #,##0"/>
    <numFmt numFmtId="175" formatCode="_-&quot;$&quot;\ * #,##0_-;\-&quot;$&quot;\ * #,##0_-;_-&quot;$&quot;\ * &quot;-&quot;??_-;_-@_-"/>
    <numFmt numFmtId="176" formatCode="_-&quot;$&quot;* #,##0.000_-;\-&quot;$&quot;* #,##0.000_-;_-&quot;$&quot;* &quot;-&quot;??_-;_-@_-"/>
    <numFmt numFmtId="177" formatCode="_-&quot;$&quot;* #,##0.00_-;\-&quot;$&quot;* #,##0.00_-;_-&quot;$&quot;* &quot;-&quot;_-;_-@_-"/>
    <numFmt numFmtId="178" formatCode="_-&quot;$&quot;* #,##0.000_-;\-&quot;$&quot;* #,##0.000_-;_-&quot;$&quot;*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name val="Arial"/>
      <family val="2"/>
    </font>
    <font>
      <b/>
      <sz val="10"/>
      <name val="Calibri"/>
      <family val="2"/>
      <scheme val="minor"/>
    </font>
    <font>
      <b/>
      <sz val="11"/>
      <name val="Calibri"/>
      <family val="2"/>
      <scheme val="minor"/>
    </font>
    <font>
      <b/>
      <sz val="11"/>
      <color rgb="FF333333"/>
      <name val="Arial"/>
      <family val="2"/>
    </font>
    <font>
      <sz val="7"/>
      <color rgb="FF333333"/>
      <name val="Arial"/>
      <family val="2"/>
    </font>
    <font>
      <b/>
      <sz val="7"/>
      <color rgb="FF333333"/>
      <name val="Arial"/>
      <family val="2"/>
    </font>
    <font>
      <sz val="11"/>
      <name val="Calibri"/>
      <family val="2"/>
      <scheme val="minor"/>
    </font>
    <font>
      <sz val="9"/>
      <color indexed="8"/>
      <name val="Calibri"/>
      <family val="2"/>
    </font>
    <font>
      <b/>
      <sz val="10"/>
      <color indexed="8"/>
      <name val="Calibri"/>
      <family val="2"/>
    </font>
    <font>
      <b/>
      <sz val="10"/>
      <name val="Calibri"/>
      <family val="2"/>
    </font>
    <font>
      <b/>
      <sz val="11"/>
      <name val="Calibri"/>
      <family val="2"/>
    </font>
    <font>
      <b/>
      <sz val="9"/>
      <color indexed="8"/>
      <name val="Calibri"/>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FFFF"/>
        <bgColor indexed="64"/>
      </patternFill>
    </fill>
    <fill>
      <patternFill patternType="solid">
        <fgColor rgb="FFF0F0F0"/>
        <bgColor indexed="64"/>
      </patternFill>
    </fill>
    <fill>
      <patternFill patternType="solid">
        <fgColor rgb="FFEFF8FB"/>
        <bgColor indexed="64"/>
      </patternFill>
    </fill>
    <fill>
      <patternFill patternType="solid">
        <fgColor rgb="FFFBFBEF"/>
        <bgColor indexed="64"/>
      </patternFill>
    </fill>
    <fill>
      <patternFill patternType="solid">
        <fgColor rgb="FFFBEFEF"/>
        <bgColor indexed="64"/>
      </patternFill>
    </fill>
  </fills>
  <borders count="57">
    <border>
      <left/>
      <right/>
      <top/>
      <bottom/>
      <diagonal/>
    </border>
    <border>
      <left style="medium">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indexed="64"/>
      </top>
      <bottom style="thin">
        <color indexed="64"/>
      </bottom>
      <diagonal/>
    </border>
    <border>
      <left style="medium">
        <color indexed="64"/>
      </left>
      <right style="thin">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auto="1"/>
      </top>
      <bottom/>
      <diagonal/>
    </border>
    <border>
      <left style="medium">
        <color auto="1"/>
      </left>
      <right/>
      <top/>
      <bottom style="medium">
        <color auto="1"/>
      </bottom>
      <diagonal/>
    </border>
    <border>
      <left/>
      <right/>
      <top/>
      <bottom style="medium">
        <color auto="1"/>
      </bottom>
      <diagonal/>
    </border>
    <border>
      <left/>
      <right/>
      <top style="medium">
        <color rgb="FFDDDDDD"/>
      </top>
      <bottom style="medium">
        <color rgb="FFDDDDDD"/>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style="medium">
        <color rgb="FFDDDDDD"/>
      </top>
      <bottom/>
      <diagonal/>
    </border>
    <border>
      <left style="medium">
        <color rgb="FFDDDDDD"/>
      </left>
      <right style="medium">
        <color rgb="FFDDDDDD"/>
      </right>
      <top/>
      <bottom style="medium">
        <color rgb="FFDDDDDD"/>
      </bottom>
      <diagonal/>
    </border>
    <border>
      <left style="medium">
        <color rgb="FFDDDDDD"/>
      </left>
      <right style="medium">
        <color rgb="FFDDDDDD"/>
      </right>
      <top/>
      <bottom/>
      <diagonal/>
    </border>
    <border>
      <left style="medium">
        <color rgb="FFDEE2E6"/>
      </left>
      <right/>
      <top style="medium">
        <color rgb="FFDEE2E6"/>
      </top>
      <bottom style="medium">
        <color rgb="FFDDDDDD"/>
      </bottom>
      <diagonal/>
    </border>
    <border>
      <left/>
      <right/>
      <top style="medium">
        <color rgb="FFDEE2E6"/>
      </top>
      <bottom style="medium">
        <color rgb="FFDDDDDD"/>
      </bottom>
      <diagonal/>
    </border>
    <border>
      <left/>
      <right style="medium">
        <color rgb="FFDEE2E6"/>
      </right>
      <top style="medium">
        <color rgb="FFDEE2E6"/>
      </top>
      <bottom style="medium">
        <color rgb="FFDDDDDD"/>
      </bottom>
      <diagonal/>
    </border>
    <border>
      <left style="medium">
        <color rgb="FFDEE2E6"/>
      </left>
      <right/>
      <top style="medium">
        <color rgb="FFDDDDDD"/>
      </top>
      <bottom style="medium">
        <color rgb="FFDDDDDD"/>
      </bottom>
      <diagonal/>
    </border>
    <border>
      <left/>
      <right style="medium">
        <color rgb="FFDEE2E6"/>
      </right>
      <top style="medium">
        <color rgb="FFDDDDDD"/>
      </top>
      <bottom style="medium">
        <color rgb="FFDDDDDD"/>
      </bottom>
      <diagonal/>
    </border>
    <border>
      <left style="medium">
        <color rgb="FFDEE2E6"/>
      </left>
      <right style="medium">
        <color rgb="FFDDDDDD"/>
      </right>
      <top style="medium">
        <color rgb="FFDDDDDD"/>
      </top>
      <bottom/>
      <diagonal/>
    </border>
    <border>
      <left style="medium">
        <color rgb="FFDDDDDD"/>
      </left>
      <right style="medium">
        <color rgb="FFDEE2E6"/>
      </right>
      <top style="medium">
        <color rgb="FFDDDDDD"/>
      </top>
      <bottom/>
      <diagonal/>
    </border>
    <border>
      <left style="medium">
        <color rgb="FFDEE2E6"/>
      </left>
      <right style="medium">
        <color rgb="FFDDDDDD"/>
      </right>
      <top/>
      <bottom style="medium">
        <color rgb="FFDDDDDD"/>
      </bottom>
      <diagonal/>
    </border>
    <border>
      <left style="medium">
        <color rgb="FFDDDDDD"/>
      </left>
      <right style="medium">
        <color rgb="FFDEE2E6"/>
      </right>
      <top/>
      <bottom style="medium">
        <color rgb="FFDDDDDD"/>
      </bottom>
      <diagonal/>
    </border>
    <border>
      <left style="medium">
        <color rgb="FFDDDDDD"/>
      </left>
      <right style="medium">
        <color rgb="FFDEE2E6"/>
      </right>
      <top style="medium">
        <color rgb="FFDDDDDD"/>
      </top>
      <bottom style="medium">
        <color rgb="FFDDDDDD"/>
      </bottom>
      <diagonal/>
    </border>
    <border>
      <left style="medium">
        <color rgb="FFDEE2E6"/>
      </left>
      <right style="medium">
        <color rgb="FFDDDDDD"/>
      </right>
      <top/>
      <bottom/>
      <diagonal/>
    </border>
    <border>
      <left style="medium">
        <color rgb="FFDEE2E6"/>
      </left>
      <right style="medium">
        <color rgb="FFDDDDDD"/>
      </right>
      <top/>
      <bottom style="medium">
        <color rgb="FFDEE2E6"/>
      </bottom>
      <diagonal/>
    </border>
    <border>
      <left style="medium">
        <color rgb="FFDDDDDD"/>
      </left>
      <right style="medium">
        <color rgb="FFDDDDDD"/>
      </right>
      <top/>
      <bottom style="medium">
        <color rgb="FFDEE2E6"/>
      </bottom>
      <diagonal/>
    </border>
    <border>
      <left style="medium">
        <color rgb="FFDDDDDD"/>
      </left>
      <right style="medium">
        <color rgb="FFDDDDDD"/>
      </right>
      <top style="medium">
        <color rgb="FFDDDDDD"/>
      </top>
      <bottom style="medium">
        <color rgb="FFDEE2E6"/>
      </bottom>
      <diagonal/>
    </border>
    <border>
      <left style="medium">
        <color rgb="FFDDDDDD"/>
      </left>
      <right style="medium">
        <color rgb="FFDEE2E6"/>
      </right>
      <top style="medium">
        <color rgb="FFDDDDDD"/>
      </top>
      <bottom style="medium">
        <color rgb="FFDEE2E6"/>
      </bottom>
      <diagonal/>
    </border>
    <border>
      <left/>
      <right/>
      <top/>
      <bottom style="medium">
        <color rgb="FFDEE2E6"/>
      </bottom>
      <diagonal/>
    </border>
    <border>
      <left/>
      <right style="medium">
        <color rgb="FFDEE2E6"/>
      </right>
      <top/>
      <bottom style="medium">
        <color rgb="FFDEE2E6"/>
      </bottom>
      <diagonal/>
    </border>
    <border>
      <left style="medium">
        <color auto="1"/>
      </left>
      <right/>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auto="1"/>
      </left>
      <right style="medium">
        <color indexed="64"/>
      </right>
      <top style="medium">
        <color auto="1"/>
      </top>
      <bottom style="thin">
        <color auto="1"/>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auto="1"/>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auto="1"/>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thin">
        <color auto="1"/>
      </right>
      <top style="thin">
        <color indexed="64"/>
      </top>
      <bottom style="medium">
        <color auto="1"/>
      </bottom>
      <diagonal/>
    </border>
    <border>
      <left/>
      <right style="thin">
        <color indexed="64"/>
      </right>
      <top style="medium">
        <color auto="1"/>
      </top>
      <bottom style="medium">
        <color indexed="64"/>
      </bottom>
      <diagonal/>
    </border>
  </borders>
  <cellStyleXfs count="14">
    <xf numFmtId="0" fontId="0" fillId="0" borderId="0"/>
    <xf numFmtId="165" fontId="1" fillId="0" borderId="0" applyFont="0" applyFill="0" applyBorder="0" applyAlignment="0" applyProtection="0"/>
    <xf numFmtId="166" fontId="1" fillId="0" borderId="0" applyFont="0" applyFill="0" applyBorder="0" applyAlignment="0" applyProtection="0"/>
    <xf numFmtId="16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8" fillId="0" borderId="0"/>
    <xf numFmtId="0" fontId="8" fillId="0" borderId="0" applyAlignment="0"/>
    <xf numFmtId="170" fontId="1" fillId="0" borderId="0" applyFont="0" applyFill="0" applyBorder="0" applyAlignment="0" applyProtection="0"/>
    <xf numFmtId="0" fontId="8" fillId="0" borderId="0"/>
    <xf numFmtId="165" fontId="1" fillId="0" borderId="0" applyFont="0" applyFill="0" applyBorder="0" applyAlignment="0" applyProtection="0"/>
    <xf numFmtId="166" fontId="1" fillId="0" borderId="0" applyFont="0" applyFill="0" applyBorder="0" applyAlignment="0" applyProtection="0"/>
    <xf numFmtId="169" fontId="1" fillId="0" borderId="0" applyFont="0" applyFill="0" applyBorder="0" applyAlignment="0" applyProtection="0"/>
    <xf numFmtId="0" fontId="1" fillId="0" borderId="0"/>
  </cellStyleXfs>
  <cellXfs count="159">
    <xf numFmtId="0" fontId="0" fillId="0" borderId="0" xfId="0"/>
    <xf numFmtId="44" fontId="0" fillId="0" borderId="0" xfId="0" applyNumberFormat="1"/>
    <xf numFmtId="166" fontId="0" fillId="0" borderId="0" xfId="2" applyFont="1"/>
    <xf numFmtId="166" fontId="1" fillId="0" borderId="0" xfId="2"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3" fillId="8" borderId="14" xfId="0" applyFont="1" applyFill="1" applyBorder="1" applyAlignment="1">
      <alignment horizontal="left" vertical="center" wrapText="1"/>
    </xf>
    <xf numFmtId="0" fontId="12" fillId="8" borderId="14" xfId="0" applyFont="1" applyFill="1" applyBorder="1" applyAlignment="1">
      <alignment horizontal="center" vertical="center" wrapText="1"/>
    </xf>
    <xf numFmtId="3" fontId="12" fillId="8" borderId="14" xfId="0" applyNumberFormat="1" applyFont="1" applyFill="1" applyBorder="1" applyAlignment="1">
      <alignment horizontal="center" vertical="center" wrapText="1"/>
    </xf>
    <xf numFmtId="0" fontId="13" fillId="9" borderId="14" xfId="0" applyFont="1" applyFill="1" applyBorder="1" applyAlignment="1">
      <alignment horizontal="left" vertical="center" wrapText="1"/>
    </xf>
    <xf numFmtId="3" fontId="12" fillId="9" borderId="14" xfId="0" applyNumberFormat="1"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3" fillId="10" borderId="14" xfId="0" applyFont="1" applyFill="1" applyBorder="1" applyAlignment="1">
      <alignment horizontal="left" vertical="center" wrapText="1"/>
    </xf>
    <xf numFmtId="0" fontId="12" fillId="10" borderId="14" xfId="0" applyFont="1" applyFill="1" applyBorder="1" applyAlignment="1">
      <alignment horizontal="center" vertical="center" wrapText="1"/>
    </xf>
    <xf numFmtId="0" fontId="11" fillId="7" borderId="24" xfId="0" applyFont="1" applyFill="1" applyBorder="1" applyAlignment="1">
      <alignment horizontal="center" vertical="center" wrapText="1"/>
    </xf>
    <xf numFmtId="0" fontId="11" fillId="7" borderId="26" xfId="0" applyFont="1" applyFill="1" applyBorder="1" applyAlignment="1">
      <alignment horizontal="center" vertical="center" wrapText="1"/>
    </xf>
    <xf numFmtId="0" fontId="12" fillId="8" borderId="27" xfId="0" applyFont="1" applyFill="1" applyBorder="1" applyAlignment="1">
      <alignment horizontal="center" vertical="center" wrapText="1"/>
    </xf>
    <xf numFmtId="0" fontId="12" fillId="9" borderId="27" xfId="0" applyFont="1" applyFill="1" applyBorder="1" applyAlignment="1">
      <alignment horizontal="center" vertical="center" wrapText="1"/>
    </xf>
    <xf numFmtId="0" fontId="13" fillId="10" borderId="31" xfId="0" applyFont="1" applyFill="1" applyBorder="1" applyAlignment="1">
      <alignment horizontal="left" vertical="center" wrapText="1"/>
    </xf>
    <xf numFmtId="0" fontId="12" fillId="10" borderId="31" xfId="0" applyFont="1" applyFill="1" applyBorder="1" applyAlignment="1">
      <alignment horizontal="center" vertical="center" wrapText="1"/>
    </xf>
    <xf numFmtId="0" fontId="12" fillId="10" borderId="32" xfId="0" applyFont="1" applyFill="1" applyBorder="1" applyAlignment="1">
      <alignment horizontal="center" vertical="center" wrapText="1"/>
    </xf>
    <xf numFmtId="3" fontId="12" fillId="10" borderId="14" xfId="0" applyNumberFormat="1" applyFont="1" applyFill="1" applyBorder="1" applyAlignment="1">
      <alignment horizontal="center" vertical="center" wrapText="1"/>
    </xf>
    <xf numFmtId="3" fontId="12" fillId="8" borderId="27" xfId="0" applyNumberFormat="1" applyFont="1" applyFill="1" applyBorder="1" applyAlignment="1">
      <alignment horizontal="center" vertical="center" wrapText="1"/>
    </xf>
    <xf numFmtId="3" fontId="12" fillId="9" borderId="27" xfId="0" applyNumberFormat="1" applyFont="1" applyFill="1" applyBorder="1" applyAlignment="1">
      <alignment horizontal="center" vertical="center" wrapText="1"/>
    </xf>
    <xf numFmtId="0" fontId="12" fillId="10" borderId="27" xfId="0" applyFont="1" applyFill="1" applyBorder="1" applyAlignment="1">
      <alignment horizontal="center" vertical="center" wrapText="1"/>
    </xf>
    <xf numFmtId="0" fontId="0" fillId="0" borderId="33" xfId="0" applyBorder="1"/>
    <xf numFmtId="0" fontId="0" fillId="0" borderId="34" xfId="0" applyBorder="1"/>
    <xf numFmtId="171" fontId="0" fillId="0" borderId="0" xfId="2" applyNumberFormat="1" applyFont="1"/>
    <xf numFmtId="8" fontId="0" fillId="0" borderId="0" xfId="0" applyNumberFormat="1"/>
    <xf numFmtId="44" fontId="12" fillId="10" borderId="14" xfId="0" applyNumberFormat="1" applyFont="1" applyFill="1" applyBorder="1" applyAlignment="1">
      <alignment horizontal="center" vertical="center" wrapText="1"/>
    </xf>
    <xf numFmtId="10" fontId="0" fillId="0" borderId="0" xfId="4" applyNumberFormat="1" applyFont="1"/>
    <xf numFmtId="168" fontId="0" fillId="0" borderId="0" xfId="4" applyNumberFormat="1" applyFont="1"/>
    <xf numFmtId="165" fontId="0" fillId="0" borderId="0" xfId="1" applyFont="1"/>
    <xf numFmtId="3" fontId="0" fillId="0" borderId="0" xfId="0" applyNumberFormat="1"/>
    <xf numFmtId="169" fontId="12" fillId="10" borderId="14" xfId="0" applyNumberFormat="1" applyFont="1" applyFill="1" applyBorder="1" applyAlignment="1">
      <alignment horizontal="center" vertical="center" wrapText="1"/>
    </xf>
    <xf numFmtId="0" fontId="0" fillId="0" borderId="0" xfId="0" applyAlignment="1">
      <alignment horizontal="center"/>
    </xf>
    <xf numFmtId="0" fontId="2" fillId="0" borderId="0" xfId="0" applyFont="1" applyAlignment="1">
      <alignment horizontal="center"/>
    </xf>
    <xf numFmtId="0" fontId="10" fillId="0" borderId="8" xfId="0" applyFont="1" applyBorder="1" applyAlignment="1">
      <alignment vertical="center"/>
    </xf>
    <xf numFmtId="0" fontId="4" fillId="0" borderId="37" xfId="0" applyFont="1" applyBorder="1" applyAlignment="1">
      <alignment horizontal="center" vertical="center" wrapText="1"/>
    </xf>
    <xf numFmtId="0" fontId="6" fillId="0" borderId="35" xfId="0" applyFont="1" applyBorder="1" applyAlignment="1">
      <alignment vertical="center"/>
    </xf>
    <xf numFmtId="0" fontId="6" fillId="0" borderId="0" xfId="0" applyFont="1" applyAlignment="1">
      <alignment vertical="center"/>
    </xf>
    <xf numFmtId="165" fontId="6" fillId="0" borderId="0" xfId="0" applyNumberFormat="1" applyFont="1" applyAlignment="1">
      <alignment horizontal="center" vertical="center"/>
    </xf>
    <xf numFmtId="0" fontId="0" fillId="0" borderId="37" xfId="0" applyBorder="1"/>
    <xf numFmtId="0" fontId="0" fillId="0" borderId="35" xfId="0" applyBorder="1"/>
    <xf numFmtId="44" fontId="0" fillId="0" borderId="37" xfId="0" applyNumberFormat="1" applyBorder="1"/>
    <xf numFmtId="43" fontId="0" fillId="0" borderId="37" xfId="3" applyNumberFormat="1" applyFont="1" applyFill="1" applyBorder="1"/>
    <xf numFmtId="169" fontId="0" fillId="0" borderId="37" xfId="3" applyFont="1" applyFill="1" applyBorder="1"/>
    <xf numFmtId="0" fontId="5" fillId="0" borderId="35" xfId="0" applyFont="1" applyBorder="1" applyAlignment="1">
      <alignment vertical="center"/>
    </xf>
    <xf numFmtId="166" fontId="0" fillId="0" borderId="0" xfId="2" applyFont="1" applyBorder="1"/>
    <xf numFmtId="0" fontId="10" fillId="0" borderId="0" xfId="0" applyFont="1" applyAlignment="1">
      <alignment vertical="center"/>
    </xf>
    <xf numFmtId="166" fontId="1" fillId="0" borderId="8" xfId="2" applyFont="1" applyFill="1" applyBorder="1" applyAlignment="1">
      <alignment horizontal="center" vertical="center" wrapText="1"/>
    </xf>
    <xf numFmtId="0" fontId="5" fillId="0" borderId="7" xfId="0" applyFont="1" applyBorder="1" applyAlignment="1">
      <alignment horizontal="center" vertical="center" wrapText="1"/>
    </xf>
    <xf numFmtId="167" fontId="5" fillId="0" borderId="9" xfId="2" applyNumberFormat="1" applyFont="1" applyFill="1" applyBorder="1" applyAlignment="1" applyProtection="1">
      <alignment horizontal="center" vertical="center" wrapText="1"/>
    </xf>
    <xf numFmtId="167" fontId="5" fillId="0" borderId="10" xfId="2" applyNumberFormat="1" applyFont="1" applyFill="1" applyBorder="1" applyAlignment="1" applyProtection="1">
      <alignment horizontal="center" vertical="center" wrapText="1"/>
    </xf>
    <xf numFmtId="0" fontId="16" fillId="2" borderId="8" xfId="13"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167" fontId="2" fillId="2" borderId="9" xfId="2" applyNumberFormat="1" applyFont="1" applyFill="1" applyBorder="1" applyAlignment="1" applyProtection="1">
      <alignment horizontal="center" vertical="center" wrapText="1"/>
    </xf>
    <xf numFmtId="0" fontId="2" fillId="2" borderId="38" xfId="0" applyFont="1" applyFill="1" applyBorder="1" applyAlignment="1">
      <alignment horizontal="center" vertical="center"/>
    </xf>
    <xf numFmtId="0" fontId="2" fillId="0" borderId="1" xfId="0" applyFont="1" applyBorder="1" applyAlignment="1">
      <alignment horizontal="center" vertical="center"/>
    </xf>
    <xf numFmtId="166" fontId="6" fillId="0" borderId="7" xfId="2" applyFont="1" applyFill="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justify" vertical="center" wrapText="1"/>
    </xf>
    <xf numFmtId="165" fontId="7" fillId="3" borderId="42" xfId="0" applyNumberFormat="1" applyFont="1" applyFill="1" applyBorder="1" applyAlignment="1">
      <alignment vertical="center"/>
    </xf>
    <xf numFmtId="165" fontId="7" fillId="3" borderId="44" xfId="0" applyNumberFormat="1" applyFont="1" applyFill="1" applyBorder="1" applyAlignment="1">
      <alignment vertical="center"/>
    </xf>
    <xf numFmtId="166" fontId="6" fillId="0" borderId="44" xfId="2" applyFont="1" applyFill="1" applyBorder="1" applyAlignment="1">
      <alignment horizontal="right" vertical="center" wrapText="1"/>
    </xf>
    <xf numFmtId="0" fontId="9" fillId="2" borderId="2" xfId="0" applyFont="1" applyFill="1" applyBorder="1" applyAlignment="1">
      <alignment vertical="center"/>
    </xf>
    <xf numFmtId="44" fontId="2" fillId="5" borderId="41" xfId="0" applyNumberFormat="1" applyFont="1" applyFill="1" applyBorder="1"/>
    <xf numFmtId="0" fontId="0" fillId="0" borderId="40" xfId="0" applyBorder="1"/>
    <xf numFmtId="0" fontId="2" fillId="0" borderId="47" xfId="0" applyFont="1" applyBorder="1"/>
    <xf numFmtId="0" fontId="14" fillId="0" borderId="40" xfId="0" applyFont="1" applyBorder="1" applyAlignment="1">
      <alignment vertical="center"/>
    </xf>
    <xf numFmtId="0" fontId="0" fillId="0" borderId="47" xfId="0" applyBorder="1"/>
    <xf numFmtId="0" fontId="2" fillId="2" borderId="2" xfId="0" applyFont="1" applyFill="1" applyBorder="1"/>
    <xf numFmtId="0" fontId="16" fillId="0" borderId="8" xfId="13" applyFont="1" applyBorder="1" applyAlignment="1">
      <alignment horizontal="center" vertical="center"/>
    </xf>
    <xf numFmtId="172" fontId="2" fillId="0" borderId="47" xfId="0" applyNumberFormat="1" applyFont="1" applyBorder="1" applyAlignment="1">
      <alignment horizontal="center"/>
    </xf>
    <xf numFmtId="173" fontId="0" fillId="0" borderId="37" xfId="0" applyNumberFormat="1" applyBorder="1"/>
    <xf numFmtId="166" fontId="5" fillId="4" borderId="48" xfId="2" applyFont="1" applyFill="1" applyBorder="1"/>
    <xf numFmtId="10" fontId="17" fillId="0" borderId="8" xfId="4" applyNumberFormat="1" applyFont="1" applyFill="1" applyBorder="1" applyAlignment="1">
      <alignment horizontal="center" vertical="center"/>
    </xf>
    <xf numFmtId="174" fontId="18" fillId="0" borderId="8" xfId="4" applyNumberFormat="1" applyFont="1" applyFill="1" applyBorder="1" applyAlignment="1">
      <alignment horizontal="right" vertical="center"/>
    </xf>
    <xf numFmtId="0" fontId="16" fillId="0" borderId="50" xfId="13" applyFont="1" applyBorder="1" applyAlignment="1">
      <alignment vertical="center"/>
    </xf>
    <xf numFmtId="0" fontId="9" fillId="0" borderId="0" xfId="0" applyFont="1" applyAlignment="1">
      <alignment horizontal="center" vertical="center"/>
    </xf>
    <xf numFmtId="0" fontId="9" fillId="0" borderId="0" xfId="0" applyFont="1" applyAlignment="1">
      <alignment vertical="center"/>
    </xf>
    <xf numFmtId="175" fontId="5" fillId="5" borderId="46" xfId="0" applyNumberFormat="1" applyFont="1" applyFill="1" applyBorder="1" applyAlignment="1">
      <alignment vertical="center"/>
    </xf>
    <xf numFmtId="174" fontId="19" fillId="0" borderId="8" xfId="13" applyNumberFormat="1" applyFont="1" applyBorder="1" applyAlignment="1">
      <alignment horizontal="center" vertical="center"/>
    </xf>
    <xf numFmtId="174" fontId="17" fillId="0" borderId="8" xfId="4" applyNumberFormat="1" applyFont="1" applyFill="1" applyBorder="1" applyAlignment="1">
      <alignment horizontal="right" vertical="center"/>
    </xf>
    <xf numFmtId="0" fontId="19" fillId="0" borderId="49" xfId="13" applyFont="1" applyBorder="1" applyAlignment="1">
      <alignment vertical="center" wrapText="1"/>
    </xf>
    <xf numFmtId="4" fontId="19" fillId="0" borderId="8" xfId="13" applyNumberFormat="1" applyFont="1" applyBorder="1" applyAlignment="1">
      <alignment horizontal="center" vertical="center"/>
    </xf>
    <xf numFmtId="0" fontId="16" fillId="0" borderId="8" xfId="13" applyFont="1" applyBorder="1" applyAlignment="1">
      <alignment vertical="center"/>
    </xf>
    <xf numFmtId="176" fontId="9" fillId="2" borderId="45" xfId="0" applyNumberFormat="1" applyFont="1" applyFill="1" applyBorder="1" applyAlignment="1">
      <alignment vertical="center"/>
    </xf>
    <xf numFmtId="176" fontId="9" fillId="0" borderId="52" xfId="0" applyNumberFormat="1" applyFont="1" applyBorder="1" applyAlignment="1">
      <alignment vertical="center"/>
    </xf>
    <xf numFmtId="176" fontId="17" fillId="0" borderId="8" xfId="2" applyNumberFormat="1" applyFont="1" applyFill="1" applyBorder="1" applyAlignment="1">
      <alignment horizontal="right" vertical="center"/>
    </xf>
    <xf numFmtId="176" fontId="18" fillId="0" borderId="8" xfId="4" applyNumberFormat="1" applyFont="1" applyFill="1" applyBorder="1" applyAlignment="1">
      <alignment horizontal="right" vertical="center"/>
    </xf>
    <xf numFmtId="171" fontId="9" fillId="2" borderId="45" xfId="0" applyNumberFormat="1" applyFont="1" applyFill="1" applyBorder="1" applyAlignment="1">
      <alignment vertical="center"/>
    </xf>
    <xf numFmtId="171" fontId="18" fillId="0" borderId="8" xfId="4" applyNumberFormat="1" applyFont="1" applyFill="1" applyBorder="1" applyAlignment="1">
      <alignment horizontal="right" vertical="center"/>
    </xf>
    <xf numFmtId="171" fontId="9" fillId="0" borderId="0" xfId="0" applyNumberFormat="1" applyFont="1" applyAlignment="1">
      <alignment vertical="center"/>
    </xf>
    <xf numFmtId="171" fontId="16" fillId="0" borderId="50" xfId="2" applyNumberFormat="1" applyFont="1" applyBorder="1" applyAlignment="1">
      <alignment vertical="center"/>
    </xf>
    <xf numFmtId="0" fontId="5" fillId="0" borderId="7" xfId="0" applyFont="1" applyBorder="1" applyAlignment="1">
      <alignment horizontal="left" vertical="center" wrapText="1"/>
    </xf>
    <xf numFmtId="0" fontId="15" fillId="0" borderId="8" xfId="13" applyFont="1" applyBorder="1" applyAlignment="1">
      <alignment horizontal="center" vertical="center"/>
    </xf>
    <xf numFmtId="164" fontId="0" fillId="0" borderId="0" xfId="0" applyNumberFormat="1"/>
    <xf numFmtId="2" fontId="5" fillId="0" borderId="7" xfId="0" applyNumberFormat="1" applyFont="1" applyBorder="1" applyAlignment="1">
      <alignment horizontal="center" vertical="center" wrapText="1"/>
    </xf>
    <xf numFmtId="175" fontId="0" fillId="0" borderId="0" xfId="0" applyNumberFormat="1"/>
    <xf numFmtId="167" fontId="18" fillId="0" borderId="8" xfId="4" applyNumberFormat="1" applyFont="1" applyFill="1" applyBorder="1" applyAlignment="1">
      <alignment horizontal="right" vertical="center"/>
    </xf>
    <xf numFmtId="10" fontId="0" fillId="0" borderId="37" xfId="4" applyNumberFormat="1" applyFont="1" applyFill="1" applyBorder="1"/>
    <xf numFmtId="172" fontId="2" fillId="2" borderId="41" xfId="0" applyNumberFormat="1" applyFont="1" applyFill="1" applyBorder="1" applyAlignment="1">
      <alignment horizontal="center"/>
    </xf>
    <xf numFmtId="10" fontId="0" fillId="0" borderId="8" xfId="4" applyNumberFormat="1" applyFont="1" applyBorder="1"/>
    <xf numFmtId="177" fontId="0" fillId="0" borderId="37" xfId="3" applyNumberFormat="1" applyFont="1" applyFill="1" applyBorder="1"/>
    <xf numFmtId="178" fontId="0" fillId="0" borderId="37" xfId="3" applyNumberFormat="1" applyFont="1" applyFill="1" applyBorder="1"/>
    <xf numFmtId="10" fontId="0" fillId="0" borderId="8" xfId="4" applyNumberFormat="1" applyFont="1" applyBorder="1" applyAlignment="1">
      <alignment horizontal="right" indent="1"/>
    </xf>
    <xf numFmtId="44" fontId="0" fillId="0" borderId="8" xfId="4" applyNumberFormat="1" applyFont="1" applyBorder="1" applyAlignment="1">
      <alignment horizontal="right" indent="1"/>
    </xf>
    <xf numFmtId="0" fontId="0" fillId="0" borderId="35"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0" xfId="0" applyAlignment="1">
      <alignment horizontal="center" wrapText="1"/>
    </xf>
    <xf numFmtId="0" fontId="0" fillId="0" borderId="37" xfId="0" applyBorder="1" applyAlignment="1">
      <alignment horizontal="center" wrapText="1"/>
    </xf>
    <xf numFmtId="0" fontId="0" fillId="0" borderId="12" xfId="0" applyBorder="1" applyAlignment="1">
      <alignment horizontal="center" wrapText="1"/>
    </xf>
    <xf numFmtId="0" fontId="0" fillId="0" borderId="39" xfId="0" applyBorder="1" applyAlignment="1">
      <alignment horizont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6"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54" xfId="0" applyFont="1" applyFill="1" applyBorder="1" applyAlignment="1">
      <alignment horizontal="center" vertical="center"/>
    </xf>
    <xf numFmtId="0" fontId="5" fillId="4" borderId="55"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2" fillId="2" borderId="2" xfId="0" applyFont="1" applyFill="1" applyBorder="1" applyAlignment="1">
      <alignment horizontal="center"/>
    </xf>
    <xf numFmtId="0" fontId="2" fillId="2" borderId="36" xfId="0" applyFont="1" applyFill="1" applyBorder="1" applyAlignment="1">
      <alignment horizont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56" xfId="0" applyFont="1" applyFill="1" applyBorder="1" applyAlignment="1">
      <alignment horizontal="center" vertical="center"/>
    </xf>
    <xf numFmtId="0" fontId="16" fillId="0" borderId="49" xfId="13" applyFont="1" applyBorder="1" applyAlignment="1">
      <alignment horizontal="left" vertical="center"/>
    </xf>
    <xf numFmtId="0" fontId="16" fillId="0" borderId="51" xfId="13"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6"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2"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1" fillId="7" borderId="18" xfId="0" applyFont="1" applyFill="1" applyBorder="1" applyAlignment="1">
      <alignment horizontal="left" vertical="center" wrapText="1"/>
    </xf>
    <xf numFmtId="0" fontId="11" fillId="7" borderId="19" xfId="0" applyFont="1" applyFill="1" applyBorder="1" applyAlignment="1">
      <alignment horizontal="left" vertical="center" wrapText="1"/>
    </xf>
    <xf numFmtId="0" fontId="11" fillId="7" borderId="20" xfId="0" applyFont="1" applyFill="1" applyBorder="1" applyAlignment="1">
      <alignment horizontal="left" vertical="center" wrapText="1"/>
    </xf>
    <xf numFmtId="0" fontId="12" fillId="6" borderId="21" xfId="0" applyFont="1" applyFill="1" applyBorder="1" applyAlignment="1">
      <alignment horizontal="left" vertical="center" wrapText="1"/>
    </xf>
    <xf numFmtId="0" fontId="12" fillId="6" borderId="13" xfId="0" applyFont="1" applyFill="1" applyBorder="1" applyAlignment="1">
      <alignment horizontal="left" vertical="center" wrapText="1"/>
    </xf>
    <xf numFmtId="0" fontId="12" fillId="6" borderId="22" xfId="0" applyFont="1" applyFill="1" applyBorder="1" applyAlignment="1">
      <alignment horizontal="left" vertical="center" wrapText="1"/>
    </xf>
    <xf numFmtId="0" fontId="11" fillId="7" borderId="23" xfId="0" applyFont="1" applyFill="1" applyBorder="1" applyAlignment="1">
      <alignment horizontal="center" vertical="center" wrapText="1"/>
    </xf>
    <xf numFmtId="0" fontId="11" fillId="7" borderId="25"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8" xfId="0" applyFont="1" applyFill="1" applyBorder="1" applyAlignment="1">
      <alignment horizontal="center" vertical="center" wrapText="1"/>
    </xf>
    <xf numFmtId="0" fontId="12" fillId="6" borderId="29"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30" xfId="0" applyFont="1" applyFill="1" applyBorder="1" applyAlignment="1">
      <alignment horizontal="center" vertical="center" wrapText="1"/>
    </xf>
    <xf numFmtId="0" fontId="12" fillId="6" borderId="25" xfId="0" applyFont="1" applyFill="1" applyBorder="1" applyAlignment="1">
      <alignment horizontal="center" vertical="center" wrapText="1"/>
    </xf>
    <xf numFmtId="0" fontId="12" fillId="6" borderId="16" xfId="0" applyFont="1" applyFill="1" applyBorder="1" applyAlignment="1">
      <alignment horizontal="center" vertical="center" wrapText="1"/>
    </xf>
  </cellXfs>
  <cellStyles count="14">
    <cellStyle name="Millares" xfId="1" builtinId="3"/>
    <cellStyle name="Millares 10 3" xfId="10" xr:uid="{00000000-0005-0000-0000-000001000000}"/>
    <cellStyle name="Moneda" xfId="2" builtinId="4"/>
    <cellStyle name="Moneda [0]" xfId="3" builtinId="7"/>
    <cellStyle name="Moneda [0] 2" xfId="12" xr:uid="{00000000-0005-0000-0000-000004000000}"/>
    <cellStyle name="Moneda 12" xfId="11" xr:uid="{00000000-0005-0000-0000-000005000000}"/>
    <cellStyle name="Moneda 27" xfId="5" xr:uid="{00000000-0005-0000-0000-000006000000}"/>
    <cellStyle name="Moneda 6 2" xfId="8" xr:uid="{00000000-0005-0000-0000-000007000000}"/>
    <cellStyle name="Normal" xfId="0" builtinId="0"/>
    <cellStyle name="Normal 2 2" xfId="6" xr:uid="{00000000-0005-0000-0000-000009000000}"/>
    <cellStyle name="Normal 34" xfId="9" xr:uid="{00000000-0005-0000-0000-00000A000000}"/>
    <cellStyle name="Normal 6 2" xfId="13" xr:uid="{00000000-0005-0000-0000-00000B000000}"/>
    <cellStyle name="Normal 6 2 3" xfId="7" xr:uid="{00000000-0005-0000-0000-00000C000000}"/>
    <cellStyle name="Porcentaje" xfId="4" builtinId="5"/>
  </cellStyles>
  <dxfs count="14">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esktop\PRESUPUESTO%20BALANCE%20CAL%20V5%2009-09-2021%20-%20cop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CER\Desktop\CVTU%202020\BALANCES%20PRESUPUESTALES\BALANCE%20CANTIDADES%20-%20CALIBRACI&#211;N%20-%20CVTU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ER\Desktop\LUCHO\PROYECTO%20NUEVO%20URABA%20N001\PRESUPUESTO%20uraba%202019\PRESUPUESTO%20VIAS%20TERCIARIAS%20PLACA%20HUELLA%20Y%20ASFALT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grupotecmedics.a.s\Library\Containers\com.microsoft.Excel\Data\Desktop\PROYECTO%202019\PRESUPUESTO%20uraba%202019\PRESUPUESTO%20VIAS%20TERCIARIAS%20PLACA%20HUELLA%20Y%20ASFALT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ROYECTOS\DIRECTOS\MUNICIPIO%20DE%20SANTA%20FE\PRESUPUESTO\PRESUPUESTO%20PAVIMENTO%20SANTA%20FE_Versi&#243;n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grupotecmedics.a.s\Library\Containers\com.microsoft.Excel\Data\Desktop\PROYECTO%202019\PRESUPUESTO%20uraba%202019\cantidades%20de%20obr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Isabelle\Desktop\GIRARDOTA\PRESUPUESTO%20OFICIAL\PRESUPUESTO%20OFICIAL%20ajus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CANTIDADES"/>
      <sheetName val="Ppto"/>
      <sheetName val="DEVOLUCION CHADO "/>
      <sheetName val="INCREMENTO DE ACERO "/>
      <sheetName val="A.I.U ADICION "/>
      <sheetName val="A.I.U (modificado)"/>
      <sheetName val="A.I.U"/>
      <sheetName val="P.A.G.A"/>
      <sheetName val="PManejo de transito"/>
      <sheetName val="PAGA"/>
      <sheetName val="PMT"/>
      <sheetName val="Caracterización"/>
      <sheetName val="1.1"/>
      <sheetName val="1.2"/>
      <sheetName val="1.3"/>
      <sheetName val="1.4"/>
      <sheetName val="1.5"/>
      <sheetName val="1.6"/>
      <sheetName val="1.7"/>
      <sheetName val="1.8"/>
      <sheetName val="1.9"/>
      <sheetName val="2.1"/>
      <sheetName val="2.2"/>
      <sheetName val="2.3"/>
      <sheetName val="2.4"/>
      <sheetName val="2.5"/>
      <sheetName val="2.6"/>
      <sheetName val="2.7"/>
      <sheetName val="3.1"/>
      <sheetName val="4.1"/>
      <sheetName val="F. P. AIU"/>
      <sheetName val="Apu Valla"/>
      <sheetName val="Analisis Baños"/>
      <sheetName val="FM CARCTERIZA"/>
      <sheetName val="APU PMT"/>
      <sheetName val="Insumos"/>
      <sheetName val="Concretos y morteros"/>
      <sheetName val="Equipo y transporte"/>
      <sheetName val="CUADRILLAS"/>
      <sheetName val="Rendimien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4">
          <cell r="D4">
            <v>3090</v>
          </cell>
        </row>
        <row r="5">
          <cell r="D5">
            <v>4950</v>
          </cell>
        </row>
        <row r="6">
          <cell r="D6">
            <v>31500</v>
          </cell>
        </row>
        <row r="7">
          <cell r="D7">
            <v>45250</v>
          </cell>
        </row>
        <row r="8">
          <cell r="D8">
            <v>55400</v>
          </cell>
        </row>
        <row r="9">
          <cell r="D9">
            <v>37500</v>
          </cell>
        </row>
        <row r="10">
          <cell r="D10">
            <v>56000</v>
          </cell>
        </row>
        <row r="11">
          <cell r="D11">
            <v>550.58823529411768</v>
          </cell>
        </row>
        <row r="15">
          <cell r="D15">
            <v>75</v>
          </cell>
        </row>
        <row r="16">
          <cell r="D16">
            <v>14500</v>
          </cell>
        </row>
        <row r="17">
          <cell r="D17">
            <v>390000</v>
          </cell>
        </row>
        <row r="19">
          <cell r="D19">
            <v>80907</v>
          </cell>
        </row>
        <row r="20">
          <cell r="D20">
            <v>227767</v>
          </cell>
        </row>
        <row r="23">
          <cell r="D23">
            <v>48000</v>
          </cell>
        </row>
        <row r="24">
          <cell r="D24">
            <v>520000</v>
          </cell>
        </row>
        <row r="25">
          <cell r="D25">
            <v>1.8</v>
          </cell>
        </row>
        <row r="26">
          <cell r="D26">
            <v>85000</v>
          </cell>
        </row>
        <row r="36">
          <cell r="D36">
            <v>15000</v>
          </cell>
        </row>
        <row r="45">
          <cell r="D45">
            <v>17900</v>
          </cell>
        </row>
        <row r="48">
          <cell r="D48">
            <v>13048</v>
          </cell>
        </row>
      </sheetData>
      <sheetData sheetId="36">
        <row r="5">
          <cell r="J5">
            <v>37</v>
          </cell>
          <cell r="K5">
            <v>3.11</v>
          </cell>
        </row>
        <row r="6">
          <cell r="J6">
            <v>87.2</v>
          </cell>
          <cell r="K6">
            <v>5</v>
          </cell>
        </row>
        <row r="7">
          <cell r="J7">
            <v>32.9</v>
          </cell>
          <cell r="K7">
            <v>1.8</v>
          </cell>
        </row>
        <row r="8">
          <cell r="J8">
            <v>29.15</v>
          </cell>
          <cell r="K8">
            <v>3.5</v>
          </cell>
        </row>
        <row r="9">
          <cell r="J9">
            <v>46.2</v>
          </cell>
          <cell r="K9">
            <v>5.3</v>
          </cell>
        </row>
        <row r="10">
          <cell r="J10">
            <v>50.63</v>
          </cell>
          <cell r="K10">
            <v>1.7</v>
          </cell>
        </row>
        <row r="11">
          <cell r="J11">
            <v>41.5</v>
          </cell>
          <cell r="K11">
            <v>2.35</v>
          </cell>
        </row>
        <row r="12">
          <cell r="J12">
            <v>110</v>
          </cell>
          <cell r="K12">
            <v>2.8</v>
          </cell>
        </row>
        <row r="13">
          <cell r="J13">
            <v>65.3</v>
          </cell>
          <cell r="K13">
            <v>3.53</v>
          </cell>
        </row>
      </sheetData>
      <sheetData sheetId="37">
        <row r="11">
          <cell r="D11">
            <v>7800</v>
          </cell>
        </row>
        <row r="12">
          <cell r="D12">
            <v>125000</v>
          </cell>
        </row>
        <row r="14">
          <cell r="D14">
            <v>3600</v>
          </cell>
        </row>
        <row r="16">
          <cell r="D16">
            <v>75000</v>
          </cell>
        </row>
        <row r="18">
          <cell r="D18">
            <v>1300</v>
          </cell>
        </row>
        <row r="19">
          <cell r="D19">
            <v>68000</v>
          </cell>
        </row>
        <row r="20">
          <cell r="D20">
            <v>120000</v>
          </cell>
        </row>
        <row r="24">
          <cell r="D24">
            <v>55000</v>
          </cell>
        </row>
        <row r="26">
          <cell r="D26">
            <v>6000000</v>
          </cell>
        </row>
        <row r="29">
          <cell r="D29">
            <v>55000</v>
          </cell>
        </row>
      </sheetData>
      <sheetData sheetId="38">
        <row r="8">
          <cell r="C8">
            <v>27604</v>
          </cell>
        </row>
        <row r="9">
          <cell r="C9">
            <v>41406</v>
          </cell>
        </row>
        <row r="11">
          <cell r="B11">
            <v>2898406</v>
          </cell>
        </row>
        <row r="12">
          <cell r="B12">
            <v>1656232</v>
          </cell>
        </row>
        <row r="13">
          <cell r="B13">
            <v>1739043.6</v>
          </cell>
        </row>
        <row r="16">
          <cell r="B16">
            <v>6624928</v>
          </cell>
        </row>
        <row r="26">
          <cell r="B26">
            <v>1107336</v>
          </cell>
        </row>
      </sheetData>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CANTIDADES"/>
      <sheetName val="APU OE-3"/>
      <sheetName val="APU OE-4"/>
      <sheetName val="A.I.U (modificado)"/>
      <sheetName val="A.I.U"/>
      <sheetName val="P.A.G.A"/>
      <sheetName val="PManejo de transito"/>
      <sheetName val="Caracterización"/>
      <sheetName val="F. P. AIU"/>
      <sheetName val="Apu Valla"/>
      <sheetName val="Analisis Baños"/>
      <sheetName val="FM CARCTERIZA"/>
      <sheetName val="APU PMT"/>
      <sheetName val="Insumos"/>
      <sheetName val="Concretos y morteros"/>
      <sheetName val="Equipo y transporte"/>
      <sheetName val="CUADRILLAS"/>
      <sheetName val="Rendimiento"/>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6">
          <cell r="D6">
            <v>31500</v>
          </cell>
        </row>
        <row r="7">
          <cell r="D7">
            <v>45250</v>
          </cell>
        </row>
        <row r="8">
          <cell r="D8">
            <v>55400</v>
          </cell>
        </row>
        <row r="11">
          <cell r="D11">
            <v>550.58823529411768</v>
          </cell>
        </row>
        <row r="15">
          <cell r="D15">
            <v>75</v>
          </cell>
        </row>
        <row r="20">
          <cell r="D20">
            <v>227767</v>
          </cell>
        </row>
        <row r="23">
          <cell r="D23">
            <v>48000</v>
          </cell>
        </row>
        <row r="24">
          <cell r="D24">
            <v>520000</v>
          </cell>
        </row>
        <row r="25">
          <cell r="D25">
            <v>1.8</v>
          </cell>
        </row>
        <row r="26">
          <cell r="D26">
            <v>85000</v>
          </cell>
        </row>
        <row r="36">
          <cell r="D36">
            <v>15000</v>
          </cell>
        </row>
        <row r="45">
          <cell r="D45">
            <v>17900</v>
          </cell>
        </row>
        <row r="48">
          <cell r="D48">
            <v>13048</v>
          </cell>
        </row>
      </sheetData>
      <sheetData sheetId="14" refreshError="1"/>
      <sheetData sheetId="15">
        <row r="18">
          <cell r="D18">
            <v>1300</v>
          </cell>
        </row>
        <row r="19">
          <cell r="D19">
            <v>68000</v>
          </cell>
        </row>
        <row r="24">
          <cell r="D24">
            <v>55000</v>
          </cell>
        </row>
        <row r="26">
          <cell r="D26">
            <v>6000000</v>
          </cell>
        </row>
        <row r="29">
          <cell r="D29">
            <v>55000</v>
          </cell>
        </row>
      </sheetData>
      <sheetData sheetId="16">
        <row r="8">
          <cell r="C8">
            <v>27604</v>
          </cell>
        </row>
        <row r="9">
          <cell r="C9">
            <v>41406</v>
          </cell>
        </row>
        <row r="11">
          <cell r="B11">
            <v>2898406</v>
          </cell>
        </row>
        <row r="12">
          <cell r="B12">
            <v>1656232</v>
          </cell>
        </row>
        <row r="13">
          <cell r="B13">
            <v>1739043.6</v>
          </cell>
        </row>
        <row r="16">
          <cell r="B16">
            <v>6624928</v>
          </cell>
        </row>
        <row r="26">
          <cell r="B26">
            <v>1107336</v>
          </cell>
        </row>
      </sheetData>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Presupuesto capitulos"/>
      <sheetName val="Pto.POR MUNICIPIO"/>
      <sheetName val="A.I.U"/>
      <sheetName val="APU CAPITULO 1"/>
      <sheetName val="APU CAPITULO 2"/>
      <sheetName val="APU CAPITULO 3"/>
      <sheetName val="APU CAPITULO 4"/>
      <sheetName val="P.A.G.A"/>
      <sheetName val="Rendimiento"/>
      <sheetName val="CUADRILLAS"/>
      <sheetName val="Factor Prestacionas para aiu"/>
      <sheetName val="MEMORIAS CURVAS"/>
      <sheetName val="4.6"/>
      <sheetName val="4.7"/>
      <sheetName val="4.8"/>
      <sheetName val="4.9"/>
      <sheetName val="4.10"/>
      <sheetName val="4.11"/>
      <sheetName val="4.13"/>
      <sheetName val="4.17"/>
      <sheetName val="4.19"/>
      <sheetName val="4.20"/>
      <sheetName val="4.21"/>
      <sheetName val="4.22"/>
      <sheetName val="4.23"/>
      <sheetName val="4.24"/>
      <sheetName val="4.25"/>
      <sheetName val="4.26"/>
      <sheetName val="4.27"/>
      <sheetName val="4.28"/>
      <sheetName val="4.29"/>
      <sheetName val="4.30"/>
      <sheetName val="4.32"/>
      <sheetName val="4.33"/>
      <sheetName val="4.34"/>
      <sheetName val="4.35"/>
      <sheetName val="4.36"/>
      <sheetName val="PManejo de transito"/>
      <sheetName val="APU PMT"/>
      <sheetName val="Caracterización"/>
      <sheetName val="Insumos"/>
      <sheetName val="Concretos y morteros"/>
      <sheetName val="Equipo y transporte"/>
      <sheetName val="Factor Multiplicador"/>
      <sheetName val="Interventoria"/>
      <sheetName val="Precios par"/>
      <sheetName val="APU "/>
      <sheetName val="APU GAVIÓN 30M3"/>
      <sheetName val="APU MURO PANTALLA"/>
      <sheetName val="APU Cajas y aletas CONCRETO"/>
      <sheetName val="APU Cajas y aletas ACE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6">
          <cell r="C6">
            <v>26041</v>
          </cell>
        </row>
        <row r="8">
          <cell r="C8">
            <v>39062</v>
          </cell>
        </row>
      </sheetData>
      <sheetData sheetId="11" refreshError="1">
        <row r="4">
          <cell r="B4">
            <v>781242</v>
          </cell>
        </row>
        <row r="30">
          <cell r="C30">
            <v>0.59099999999999997</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row r="4">
          <cell r="D4">
            <v>2890</v>
          </cell>
        </row>
        <row r="9">
          <cell r="D9">
            <v>55750</v>
          </cell>
        </row>
        <row r="11">
          <cell r="D11">
            <v>558664</v>
          </cell>
        </row>
        <row r="12">
          <cell r="D12">
            <v>1304</v>
          </cell>
        </row>
        <row r="31">
          <cell r="D31">
            <v>136255</v>
          </cell>
        </row>
        <row r="32">
          <cell r="D32">
            <v>136255</v>
          </cell>
        </row>
        <row r="33">
          <cell r="D33">
            <v>136255</v>
          </cell>
        </row>
        <row r="34">
          <cell r="D34">
            <v>136255</v>
          </cell>
        </row>
        <row r="35">
          <cell r="D35">
            <v>43237</v>
          </cell>
        </row>
        <row r="36">
          <cell r="D36">
            <v>136255</v>
          </cell>
        </row>
        <row r="37">
          <cell r="D37">
            <v>136255</v>
          </cell>
        </row>
        <row r="38">
          <cell r="D38">
            <v>136255</v>
          </cell>
        </row>
        <row r="49">
          <cell r="D49">
            <v>4810</v>
          </cell>
        </row>
        <row r="50">
          <cell r="D50">
            <v>75590</v>
          </cell>
        </row>
        <row r="51">
          <cell r="D51">
            <v>25150</v>
          </cell>
        </row>
      </sheetData>
      <sheetData sheetId="42" refreshError="1">
        <row r="12">
          <cell r="B12">
            <v>27.8</v>
          </cell>
        </row>
        <row r="15">
          <cell r="B15">
            <v>3.9</v>
          </cell>
        </row>
        <row r="76">
          <cell r="G76">
            <v>391103</v>
          </cell>
        </row>
        <row r="213">
          <cell r="G213">
            <v>386486</v>
          </cell>
        </row>
        <row r="257">
          <cell r="G257">
            <v>369216</v>
          </cell>
        </row>
        <row r="302">
          <cell r="G302">
            <v>328864</v>
          </cell>
        </row>
        <row r="318">
          <cell r="B318">
            <v>82.6</v>
          </cell>
        </row>
        <row r="320">
          <cell r="B320" t="str">
            <v>N/A</v>
          </cell>
        </row>
        <row r="321">
          <cell r="B321">
            <v>4.3</v>
          </cell>
        </row>
        <row r="392">
          <cell r="G392">
            <v>468993</v>
          </cell>
        </row>
        <row r="505">
          <cell r="G505">
            <v>486529</v>
          </cell>
        </row>
        <row r="542">
          <cell r="G542">
            <v>476405</v>
          </cell>
        </row>
        <row r="580">
          <cell r="G580">
            <v>435751</v>
          </cell>
        </row>
        <row r="596">
          <cell r="B596">
            <v>35</v>
          </cell>
        </row>
        <row r="599">
          <cell r="B599">
            <v>4.7</v>
          </cell>
        </row>
        <row r="633">
          <cell r="G633">
            <v>401337</v>
          </cell>
        </row>
        <row r="745">
          <cell r="G745">
            <v>404730</v>
          </cell>
        </row>
        <row r="782">
          <cell r="G782">
            <v>383299</v>
          </cell>
        </row>
        <row r="820">
          <cell r="G820">
            <v>344508</v>
          </cell>
        </row>
        <row r="838">
          <cell r="B838">
            <v>8.6</v>
          </cell>
        </row>
        <row r="841">
          <cell r="B841">
            <v>4</v>
          </cell>
        </row>
        <row r="875">
          <cell r="G875">
            <v>363813</v>
          </cell>
        </row>
        <row r="987">
          <cell r="G987">
            <v>356534</v>
          </cell>
        </row>
        <row r="1024">
          <cell r="G1024">
            <v>331661</v>
          </cell>
        </row>
        <row r="1062">
          <cell r="G1062">
            <v>293902</v>
          </cell>
        </row>
        <row r="1079">
          <cell r="B1079">
            <v>28.8</v>
          </cell>
        </row>
        <row r="1082">
          <cell r="B1082">
            <v>4.5</v>
          </cell>
        </row>
        <row r="1116">
          <cell r="G1116">
            <v>392524</v>
          </cell>
        </row>
        <row r="1229">
          <cell r="G1229">
            <v>393411</v>
          </cell>
        </row>
        <row r="1266">
          <cell r="G1266">
            <v>371172</v>
          </cell>
        </row>
        <row r="1304">
          <cell r="G1304">
            <v>332623</v>
          </cell>
        </row>
        <row r="1322">
          <cell r="B1322">
            <v>23</v>
          </cell>
        </row>
        <row r="1324">
          <cell r="B1324" t="str">
            <v>N/A</v>
          </cell>
        </row>
        <row r="1325">
          <cell r="B1325">
            <v>3.6</v>
          </cell>
        </row>
        <row r="1359">
          <cell r="G1359">
            <v>384280</v>
          </cell>
        </row>
        <row r="1471">
          <cell r="G1471">
            <v>382823</v>
          </cell>
        </row>
        <row r="1508">
          <cell r="G1508">
            <v>359827</v>
          </cell>
        </row>
        <row r="1546">
          <cell r="G1546">
            <v>321505</v>
          </cell>
        </row>
        <row r="1564">
          <cell r="B1564">
            <v>50.5</v>
          </cell>
        </row>
        <row r="1566">
          <cell r="B1566" t="str">
            <v>N/A</v>
          </cell>
        </row>
        <row r="1567">
          <cell r="B1567">
            <v>4</v>
          </cell>
        </row>
        <row r="1601">
          <cell r="G1601">
            <v>423368</v>
          </cell>
        </row>
        <row r="1713">
          <cell r="G1713">
            <v>433027</v>
          </cell>
        </row>
        <row r="1750">
          <cell r="G1750">
            <v>413617</v>
          </cell>
        </row>
        <row r="1788">
          <cell r="G1788">
            <v>374219</v>
          </cell>
        </row>
        <row r="1806">
          <cell r="B1806">
            <v>132.4</v>
          </cell>
        </row>
        <row r="1809">
          <cell r="B1809">
            <v>3.7</v>
          </cell>
        </row>
        <row r="1843">
          <cell r="G1843">
            <v>539777</v>
          </cell>
        </row>
        <row r="1955">
          <cell r="G1955">
            <v>582543</v>
          </cell>
        </row>
        <row r="1992">
          <cell r="G1992">
            <v>573813</v>
          </cell>
        </row>
        <row r="2030">
          <cell r="G2030">
            <v>531212</v>
          </cell>
        </row>
        <row r="2048">
          <cell r="B2048">
            <v>63.7</v>
          </cell>
        </row>
        <row r="2051">
          <cell r="B2051">
            <v>4</v>
          </cell>
        </row>
        <row r="2085">
          <cell r="G2085">
            <v>442130</v>
          </cell>
        </row>
        <row r="2197">
          <cell r="G2197">
            <v>457125</v>
          </cell>
        </row>
        <row r="2234">
          <cell r="G2234">
            <v>439436</v>
          </cell>
        </row>
        <row r="2272">
          <cell r="G2272">
            <v>399899</v>
          </cell>
        </row>
      </sheetData>
      <sheetData sheetId="43" refreshError="1">
        <row r="4">
          <cell r="D4">
            <v>185000</v>
          </cell>
        </row>
        <row r="20">
          <cell r="D20">
            <v>204047</v>
          </cell>
        </row>
        <row r="21">
          <cell r="D21">
            <v>13002</v>
          </cell>
        </row>
        <row r="22">
          <cell r="D22">
            <v>117382</v>
          </cell>
        </row>
        <row r="23">
          <cell r="D23">
            <v>127879</v>
          </cell>
        </row>
        <row r="24">
          <cell r="D24">
            <v>75955</v>
          </cell>
        </row>
        <row r="26">
          <cell r="D26">
            <v>148957</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CUADRILLAS"/>
      <sheetName val="Equipo y transporte"/>
      <sheetName val="Factor Prestacionas para aiu"/>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TO OBRA"/>
      <sheetName val="CRONOGRAMA FINANCIERO"/>
      <sheetName val="PPTO OBRA AUXILIAR"/>
      <sheetName val="PPTO CAPITULOS"/>
      <sheetName val="APUs"/>
      <sheetName val="PMA"/>
      <sheetName val="FACTOR PRESTACIONAL"/>
      <sheetName val="AIU"/>
      <sheetName val="PMT"/>
      <sheetName val="INTERVENTORIA"/>
      <sheetName val="F.M."/>
      <sheetName val="Concretos"/>
      <sheetName val="MATERIALES"/>
      <sheetName val="CUADRILLAS"/>
      <sheetName val="TRANSPORTE"/>
      <sheetName val="EQUIPOS"/>
      <sheetName val="DATOS ENTR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6">
          <cell r="B6" t="str">
            <v>kg</v>
          </cell>
          <cell r="C6" t="str">
            <v xml:space="preserve">Acero A-36 para estructura metálica
</v>
          </cell>
          <cell r="D6">
            <v>3019.3172102034223</v>
          </cell>
        </row>
        <row r="7">
          <cell r="B7" t="str">
            <v>kg</v>
          </cell>
          <cell r="C7" t="str">
            <v>Acero A-37</v>
          </cell>
          <cell r="D7">
            <v>2920.6672909267027</v>
          </cell>
        </row>
        <row r="8">
          <cell r="B8" t="str">
            <v>kg</v>
          </cell>
          <cell r="C8" t="str">
            <v>Acero A-40</v>
          </cell>
          <cell r="D8">
            <v>3048.7022925411684</v>
          </cell>
        </row>
        <row r="9">
          <cell r="B9" t="str">
            <v>kg</v>
          </cell>
          <cell r="C9" t="str">
            <v>Acero PDR-60</v>
          </cell>
          <cell r="D9">
            <v>2955</v>
          </cell>
        </row>
        <row r="10">
          <cell r="B10" t="str">
            <v>kg</v>
          </cell>
          <cell r="C10" t="str">
            <v>Acero suministrado y figurado PDR 60</v>
          </cell>
          <cell r="D10">
            <v>2520.4004907975459</v>
          </cell>
        </row>
        <row r="11">
          <cell r="B11" t="str">
            <v>kg</v>
          </cell>
          <cell r="C11" t="str">
            <v>Aditivo Acelerante de Fraguado</v>
          </cell>
          <cell r="D11">
            <v>11676.897093961898</v>
          </cell>
        </row>
        <row r="12">
          <cell r="B12" t="str">
            <v>kg</v>
          </cell>
          <cell r="C12" t="str">
            <v>Aditivo reductor de agua de alto rango</v>
          </cell>
          <cell r="D12">
            <v>6080</v>
          </cell>
        </row>
        <row r="13">
          <cell r="B13" t="str">
            <v>kg</v>
          </cell>
          <cell r="C13" t="str">
            <v>Aditivo curador</v>
          </cell>
          <cell r="D13">
            <v>7370</v>
          </cell>
        </row>
        <row r="14">
          <cell r="B14" t="str">
            <v>u</v>
          </cell>
          <cell r="C14" t="str">
            <v>Adoquín color 10X20X6</v>
          </cell>
          <cell r="D14">
            <v>896.24501130125907</v>
          </cell>
        </row>
        <row r="15">
          <cell r="B15" t="str">
            <v>m2</v>
          </cell>
          <cell r="C15" t="str">
            <v>Adoquín e=8cm</v>
          </cell>
          <cell r="D15">
            <v>46333.978043267671</v>
          </cell>
        </row>
        <row r="16">
          <cell r="B16" t="str">
            <v>u</v>
          </cell>
          <cell r="C16" t="str">
            <v>Adoquín grama 10X20X6</v>
          </cell>
          <cell r="D16">
            <v>1028.4778818211171</v>
          </cell>
        </row>
        <row r="17">
          <cell r="B17" t="str">
            <v>m2</v>
          </cell>
          <cell r="C17" t="str">
            <v>Adoquín Gris E=10 Cm</v>
          </cell>
          <cell r="D17">
            <v>44812.250565062961</v>
          </cell>
        </row>
        <row r="18">
          <cell r="B18" t="str">
            <v>lt</v>
          </cell>
          <cell r="C18" t="str">
            <v>Aglomerante Estabilizador</v>
          </cell>
          <cell r="D18">
            <v>13709.715111398125</v>
          </cell>
        </row>
        <row r="19">
          <cell r="B19" t="str">
            <v>m3</v>
          </cell>
          <cell r="C19" t="str">
            <v>Agregado para concreto hidráulico</v>
          </cell>
          <cell r="D19">
            <v>59500</v>
          </cell>
        </row>
        <row r="20">
          <cell r="B20" t="str">
            <v>m3</v>
          </cell>
          <cell r="C20" t="str">
            <v xml:space="preserve">Agregado para tratamiento superf. Doble
</v>
          </cell>
          <cell r="D20">
            <v>60250.417208911844</v>
          </cell>
        </row>
        <row r="21">
          <cell r="B21" t="str">
            <v>m3</v>
          </cell>
          <cell r="C21" t="str">
            <v>Agregado para tratamiento superf. Simple</v>
          </cell>
          <cell r="D21">
            <v>45850.862994468829</v>
          </cell>
        </row>
        <row r="22">
          <cell r="B22" t="str">
            <v>m3</v>
          </cell>
          <cell r="C22" t="str">
            <v xml:space="preserve">Agregado para tratamiento superficial doble (primer riego)
</v>
          </cell>
          <cell r="D22">
            <v>46582.701775912166</v>
          </cell>
        </row>
        <row r="23">
          <cell r="B23" t="str">
            <v>m3</v>
          </cell>
          <cell r="C23" t="str">
            <v xml:space="preserve">Agregado para tratamiento superficial doble (segundo riego)
</v>
          </cell>
          <cell r="D23">
            <v>46582.701775912166</v>
          </cell>
        </row>
        <row r="24">
          <cell r="B24" t="str">
            <v>m3</v>
          </cell>
          <cell r="C24" t="str">
            <v>Agregado petreo para mezclas asfálticas</v>
          </cell>
          <cell r="D24">
            <v>54090.411903777844</v>
          </cell>
        </row>
        <row r="25">
          <cell r="B25" t="str">
            <v>m3</v>
          </cell>
          <cell r="C25" t="str">
            <v>Agregado Petreo para Triturar (Crudo)</v>
          </cell>
          <cell r="D25">
            <v>23166.464288020663</v>
          </cell>
        </row>
        <row r="26">
          <cell r="B26" t="str">
            <v>m3</v>
          </cell>
          <cell r="C26" t="str">
            <v>Agregado Petreo para TSS</v>
          </cell>
          <cell r="D26">
            <v>49828.791747413627</v>
          </cell>
        </row>
        <row r="27">
          <cell r="B27" t="str">
            <v>m3</v>
          </cell>
          <cell r="C27" t="str">
            <v>Agregado tipo LA 10 (lechadas)</v>
          </cell>
          <cell r="D27">
            <v>48485.913529402642</v>
          </cell>
        </row>
        <row r="28">
          <cell r="B28" t="str">
            <v>m3</v>
          </cell>
          <cell r="C28" t="str">
            <v>Agregado tipo LA 13 (lechadas)</v>
          </cell>
          <cell r="D28">
            <v>48485.913529402642</v>
          </cell>
        </row>
        <row r="29">
          <cell r="B29" t="str">
            <v>m3</v>
          </cell>
          <cell r="C29" t="str">
            <v>Agregado tipo LA 4 (lechadas)</v>
          </cell>
          <cell r="D29">
            <v>48485.913529402642</v>
          </cell>
        </row>
        <row r="30">
          <cell r="B30" t="str">
            <v>m3</v>
          </cell>
          <cell r="C30" t="str">
            <v>Agregado tipo LA 5 (lechadas)</v>
          </cell>
          <cell r="D30">
            <v>48485.913529402642</v>
          </cell>
        </row>
        <row r="31">
          <cell r="B31" t="str">
            <v>m3</v>
          </cell>
          <cell r="C31" t="str">
            <v xml:space="preserve">Agregados seleccionados (tamaño máximo 1´´) (bandas sonoras reduce velocidad)
</v>
          </cell>
          <cell r="D31">
            <v>58949.969895382623</v>
          </cell>
        </row>
        <row r="32">
          <cell r="B32" t="str">
            <v>lt</v>
          </cell>
          <cell r="C32" t="str">
            <v>Agua</v>
          </cell>
          <cell r="D32">
            <v>47.226025185663538</v>
          </cell>
        </row>
        <row r="33">
          <cell r="B33" t="str">
            <v>m</v>
          </cell>
          <cell r="C33" t="str">
            <v>Alambre de púa calibre 12 (350 m)</v>
          </cell>
          <cell r="D33">
            <v>470.16131740393917</v>
          </cell>
        </row>
        <row r="34">
          <cell r="B34" t="str">
            <v>kg</v>
          </cell>
          <cell r="C34" t="str">
            <v>Alambre Galvanizado Aleación Zn-5A1-Mm</v>
          </cell>
          <cell r="D34">
            <v>5469.7916997093953</v>
          </cell>
        </row>
        <row r="35">
          <cell r="B35" t="str">
            <v>kg</v>
          </cell>
          <cell r="C35" t="str">
            <v>Alambre Galvanizado Aleación Zn-5A1-Mm Y Pvc</v>
          </cell>
          <cell r="D35">
            <v>4142.4885198579259</v>
          </cell>
        </row>
        <row r="36">
          <cell r="B36" t="str">
            <v>kg</v>
          </cell>
          <cell r="C36" t="str">
            <v>Alambre galvanizado No. 12</v>
          </cell>
          <cell r="D36">
            <v>5059.9826188246689</v>
          </cell>
        </row>
        <row r="37">
          <cell r="B37" t="str">
            <v>kg</v>
          </cell>
          <cell r="C37" t="str">
            <v>Alambre Galvanizado Zinc Y Pvc</v>
          </cell>
          <cell r="D37">
            <v>4722.6025185663539</v>
          </cell>
        </row>
        <row r="38">
          <cell r="B38" t="str">
            <v>kg</v>
          </cell>
          <cell r="C38" t="str">
            <v>Alambre Negro Para Amarre</v>
          </cell>
          <cell r="D38">
            <v>3799.0713593800447</v>
          </cell>
        </row>
        <row r="39">
          <cell r="B39" t="str">
            <v>kg</v>
          </cell>
          <cell r="C39" t="str">
            <v>Alambre negro para amarre calibre 18</v>
          </cell>
          <cell r="D39">
            <v>3799.0713593800447</v>
          </cell>
        </row>
        <row r="40">
          <cell r="B40" t="str">
            <v>u</v>
          </cell>
          <cell r="C40" t="str">
            <v xml:space="preserve">Almohadillas de neopreno dureza 60 (35cm*45cm*5cm con 2 laminas de 3mm)
</v>
          </cell>
          <cell r="D40">
            <v>483380.13022731669</v>
          </cell>
        </row>
        <row r="41">
          <cell r="B41" t="str">
            <v>u</v>
          </cell>
          <cell r="C41" t="str">
            <v>Amortiguadores (Para Defensas Metálicas), Incluye Tornillos</v>
          </cell>
          <cell r="D41">
            <v>28324.070971908292</v>
          </cell>
        </row>
        <row r="42">
          <cell r="B42" t="str">
            <v>u</v>
          </cell>
          <cell r="C42" t="str">
            <v>Anclaje para fijación del manto</v>
          </cell>
          <cell r="D42">
            <v>948.42018510061769</v>
          </cell>
        </row>
        <row r="43">
          <cell r="B43" t="str">
            <v>u</v>
          </cell>
          <cell r="C43" t="str">
            <v>Anclajes o Cuñas para el tensionamiento</v>
          </cell>
          <cell r="D43">
            <v>14846.812851146267</v>
          </cell>
        </row>
        <row r="44">
          <cell r="B44" t="str">
            <v>kg</v>
          </cell>
          <cell r="C44" t="str">
            <v>Anfo</v>
          </cell>
          <cell r="D44">
            <v>5362.7775266386825</v>
          </cell>
        </row>
        <row r="45">
          <cell r="B45" t="str">
            <v>m</v>
          </cell>
          <cell r="C45" t="str">
            <v xml:space="preserve">Angulo de 1-1/2´´ x 1/4´´ (cerramiento en malla)
</v>
          </cell>
          <cell r="D45">
            <v>9834.5573781078456</v>
          </cell>
        </row>
        <row r="46">
          <cell r="B46" t="str">
            <v>kg</v>
          </cell>
          <cell r="C46" t="str">
            <v>Antisol blanco (presentación 20 kg)</v>
          </cell>
          <cell r="D46">
            <v>5593.6603164352591</v>
          </cell>
        </row>
        <row r="47">
          <cell r="B47" t="str">
            <v>u</v>
          </cell>
          <cell r="C47" t="str">
            <v>Árbol de 0.6 m (Protector)</v>
          </cell>
          <cell r="D47">
            <v>582.67506508885253</v>
          </cell>
        </row>
        <row r="48">
          <cell r="B48" t="str">
            <v>u</v>
          </cell>
          <cell r="C48" t="str">
            <v>Árbol de 1.2 m (Paisajístico)</v>
          </cell>
          <cell r="D48">
            <v>16823.496642331986</v>
          </cell>
        </row>
        <row r="49">
          <cell r="B49" t="str">
            <v>m3</v>
          </cell>
          <cell r="C49" t="str">
            <v>Arena de sello (fina)</v>
          </cell>
          <cell r="D49">
            <v>32951.598588259112</v>
          </cell>
        </row>
        <row r="50">
          <cell r="B50" t="str">
            <v>m3</v>
          </cell>
          <cell r="C50" t="str">
            <v>Arena de soporte (media)</v>
          </cell>
          <cell r="D50">
            <v>43465.979980626398</v>
          </cell>
        </row>
        <row r="51">
          <cell r="B51" t="str">
            <v>m3</v>
          </cell>
          <cell r="C51" t="str">
            <v>Arena de Trituración</v>
          </cell>
          <cell r="D51">
            <v>49829.753374233122</v>
          </cell>
        </row>
        <row r="52">
          <cell r="B52" t="str">
            <v>m3</v>
          </cell>
          <cell r="C52" t="str">
            <v>Arena de trituración (sellos de arena-afalto)</v>
          </cell>
          <cell r="D52">
            <v>54533.81530513399</v>
          </cell>
        </row>
        <row r="53">
          <cell r="B53" t="str">
            <v>m3</v>
          </cell>
          <cell r="C53" t="str">
            <v>Arena lavada</v>
          </cell>
          <cell r="D53">
            <v>52203.505973522799</v>
          </cell>
        </row>
        <row r="54">
          <cell r="B54" t="str">
            <v>m</v>
          </cell>
          <cell r="C54" t="str">
            <v>Armadura de Acero</v>
          </cell>
          <cell r="D54">
            <v>3661.5911527284466</v>
          </cell>
        </row>
        <row r="55">
          <cell r="B55" t="str">
            <v>kg</v>
          </cell>
          <cell r="C55" t="str">
            <v>Asfalto AP 190 (BREA)</v>
          </cell>
          <cell r="D55">
            <v>2455.4034872457214</v>
          </cell>
        </row>
        <row r="56">
          <cell r="B56" t="str">
            <v>lt</v>
          </cell>
          <cell r="C56" t="str">
            <v>Asfalto liquido</v>
          </cell>
          <cell r="D56">
            <v>2684.5371649983849</v>
          </cell>
        </row>
        <row r="57">
          <cell r="B57" t="str">
            <v>gal</v>
          </cell>
          <cell r="C57" t="str">
            <v>Asfalto liquido RC 250</v>
          </cell>
          <cell r="D57">
            <v>9526.0140135615111</v>
          </cell>
        </row>
        <row r="58">
          <cell r="B58" t="str">
            <v>kg</v>
          </cell>
          <cell r="C58" t="str">
            <v>Barras de transferencia de carga (1'')</v>
          </cell>
          <cell r="D58">
            <v>2971.5351297617735</v>
          </cell>
        </row>
        <row r="59">
          <cell r="B59" t="str">
            <v>kg</v>
          </cell>
          <cell r="C59" t="str">
            <v>Barras de unión de 1/2´´</v>
          </cell>
          <cell r="D59">
            <v>2735.9610590894408</v>
          </cell>
        </row>
        <row r="60">
          <cell r="B60" t="str">
            <v>m3</v>
          </cell>
          <cell r="C60" t="str">
            <v xml:space="preserve">Base Granular reciclada en obra
</v>
          </cell>
          <cell r="D60">
            <v>22110.175524701321</v>
          </cell>
        </row>
        <row r="61">
          <cell r="B61" t="str">
            <v>kg</v>
          </cell>
          <cell r="C61" t="str">
            <v>Bentonita</v>
          </cell>
          <cell r="D61">
            <v>5730.3320212390481</v>
          </cell>
        </row>
        <row r="62">
          <cell r="B62" t="str">
            <v>m2</v>
          </cell>
          <cell r="C62" t="str">
            <v>Biomanto</v>
          </cell>
          <cell r="D62">
            <v>65300.034103310412</v>
          </cell>
        </row>
        <row r="63">
          <cell r="B63" t="str">
            <v>m2</v>
          </cell>
          <cell r="C63" t="str">
            <v>Biomanto Temporal  300 Gr/M2</v>
          </cell>
          <cell r="D63">
            <v>4495.9175976751694</v>
          </cell>
        </row>
        <row r="64">
          <cell r="B64" t="str">
            <v>m3</v>
          </cell>
          <cell r="C64" t="str">
            <v>Bolsacreto de 1m3</v>
          </cell>
          <cell r="D64">
            <v>22692.629835324507</v>
          </cell>
        </row>
        <row r="65">
          <cell r="B65" t="str">
            <v>u</v>
          </cell>
          <cell r="C65" t="str">
            <v>Bordillo Prefabricado En Concreto Ref.A85 Ntc-4109, 0,20 X 0,45 X 0.80 M</v>
          </cell>
          <cell r="D65">
            <v>35930.410029706203</v>
          </cell>
        </row>
        <row r="66">
          <cell r="B66" t="str">
            <v>u</v>
          </cell>
          <cell r="C66" t="str">
            <v>Bordillo Prefabricado En Concreto Ref.A85 Ntc-4109, 0,20 X 0,45 X 0.80 M</v>
          </cell>
          <cell r="D66">
            <v>27945.874467549238</v>
          </cell>
        </row>
        <row r="67">
          <cell r="B67" t="str">
            <v>u</v>
          </cell>
          <cell r="C67" t="str">
            <v>Botella de gas propano (40 lb) (5% de oxígeno)</v>
          </cell>
          <cell r="D67">
            <v>64253.630933161112</v>
          </cell>
        </row>
        <row r="68">
          <cell r="B68" t="str">
            <v>u</v>
          </cell>
          <cell r="C68" t="str">
            <v>Botella de oxígeno (1800 lb)</v>
          </cell>
          <cell r="D68">
            <v>80760.176202776856</v>
          </cell>
        </row>
        <row r="69">
          <cell r="B69" t="str">
            <v>m</v>
          </cell>
          <cell r="C69" t="str">
            <v>Cable de 1/2´´ (para anclajes)</v>
          </cell>
          <cell r="D69">
            <v>9523.9150791088141</v>
          </cell>
        </row>
        <row r="70">
          <cell r="B70" t="str">
            <v>kg</v>
          </cell>
          <cell r="C70" t="str">
            <v>Cal</v>
          </cell>
          <cell r="D70">
            <v>849.01898611559568</v>
          </cell>
        </row>
        <row r="71">
          <cell r="B71" t="str">
            <v>kg</v>
          </cell>
          <cell r="C71" t="str">
            <v>Camisa metálica en acero A-37</v>
          </cell>
          <cell r="D71">
            <v>8654.21283795616</v>
          </cell>
        </row>
        <row r="72">
          <cell r="B72" t="str">
            <v>m</v>
          </cell>
          <cell r="C72" t="str">
            <v>Camisas y Formaleta en Concreto</v>
          </cell>
          <cell r="D72">
            <v>32339.857313529217</v>
          </cell>
        </row>
        <row r="73">
          <cell r="B73" t="str">
            <v>u</v>
          </cell>
          <cell r="C73" t="str">
            <v>Captafaro, Incluye Tornillos</v>
          </cell>
          <cell r="D73">
            <v>9179.6898288666453</v>
          </cell>
        </row>
        <row r="74">
          <cell r="B74" t="str">
            <v>u</v>
          </cell>
          <cell r="C74" t="str">
            <v>Celda especial de carga</v>
          </cell>
          <cell r="D74">
            <v>21195713.336551499</v>
          </cell>
        </row>
        <row r="75">
          <cell r="B75" t="str">
            <v>kg</v>
          </cell>
          <cell r="C75" t="str">
            <v>Cemento Asfaltico 40-50</v>
          </cell>
          <cell r="D75">
            <v>1571.0524378430737</v>
          </cell>
        </row>
        <row r="76">
          <cell r="B76" t="str">
            <v>kg</v>
          </cell>
          <cell r="C76" t="str">
            <v>Cemento Asfaltico 60-70</v>
          </cell>
          <cell r="D76">
            <v>1500.7381336777523</v>
          </cell>
        </row>
        <row r="77">
          <cell r="B77" t="str">
            <v>kg</v>
          </cell>
          <cell r="C77" t="str">
            <v>Cemento Asfaltico 80-100</v>
          </cell>
          <cell r="D77">
            <v>1500.7381336777523</v>
          </cell>
        </row>
        <row r="78">
          <cell r="B78" t="str">
            <v>kg</v>
          </cell>
          <cell r="C78" t="str">
            <v>Cemento Asfaltico con grano de Caucho Reciclado</v>
          </cell>
          <cell r="D78">
            <v>2098.0948789150789</v>
          </cell>
        </row>
        <row r="79">
          <cell r="B79" t="str">
            <v>kg</v>
          </cell>
          <cell r="C79" t="str">
            <v xml:space="preserve">Cemento Asfáltico </v>
          </cell>
          <cell r="D79">
            <v>1536.1051792056826</v>
          </cell>
        </row>
        <row r="80">
          <cell r="B80" t="str">
            <v>kg</v>
          </cell>
          <cell r="C80" t="str">
            <v>Cemento Asfáltico Modificado Con Grano De Caucho Reciclado Tipo I</v>
          </cell>
          <cell r="D80">
            <v>2203.8811753309651</v>
          </cell>
        </row>
        <row r="81">
          <cell r="B81" t="str">
            <v>kg</v>
          </cell>
          <cell r="C81" t="str">
            <v>Cemento Asfáltico Modificado Con Grano De Caucho Reciclado Tipo Il</v>
          </cell>
          <cell r="D81">
            <v>2203.8811753309651</v>
          </cell>
        </row>
        <row r="82">
          <cell r="B82" t="str">
            <v>kg</v>
          </cell>
          <cell r="C82" t="str">
            <v>Cemento Asfáltico Modificado Con Grano De Caucho Reciclado Tipo lll</v>
          </cell>
          <cell r="D82">
            <v>2203.8811753309651</v>
          </cell>
        </row>
        <row r="83">
          <cell r="B83" t="str">
            <v>kg</v>
          </cell>
          <cell r="C83" t="str">
            <v xml:space="preserve">Cemento asfaltico modificado con polímeros tipo I
</v>
          </cell>
          <cell r="D83">
            <v>2232.2167904423632</v>
          </cell>
        </row>
        <row r="84">
          <cell r="B84" t="str">
            <v>kg</v>
          </cell>
          <cell r="C84" t="str">
            <v xml:space="preserve">Cemento asfaltico modificado con polímeros tipo II
</v>
          </cell>
          <cell r="D84">
            <v>2232.2167904423632</v>
          </cell>
        </row>
        <row r="85">
          <cell r="B85" t="str">
            <v>kg</v>
          </cell>
          <cell r="C85" t="str">
            <v xml:space="preserve">Cemento asfaltico modificado con polímeros tipo III
</v>
          </cell>
          <cell r="D85">
            <v>2182.8918308040033</v>
          </cell>
        </row>
        <row r="86">
          <cell r="B86" t="str">
            <v>kg</v>
          </cell>
          <cell r="C86" t="str">
            <v xml:space="preserve">Cemento asfaltico modificado con polímeros tipo IV
</v>
          </cell>
          <cell r="D86">
            <v>2253.2061349693245</v>
          </cell>
        </row>
        <row r="87">
          <cell r="B87" t="str">
            <v>kg</v>
          </cell>
          <cell r="C87" t="str">
            <v>Cemento Asfaltico Modificado Con Polímeros Tipo V</v>
          </cell>
          <cell r="D87">
            <v>2182.8918308040033</v>
          </cell>
        </row>
        <row r="88">
          <cell r="B88" t="str">
            <v>kg</v>
          </cell>
          <cell r="C88" t="str">
            <v xml:space="preserve">Cemento asfaltico modificado con polímeros tipo V
</v>
          </cell>
          <cell r="D88">
            <v>2182.8918308040033</v>
          </cell>
        </row>
        <row r="89">
          <cell r="B89" t="str">
            <v>kg</v>
          </cell>
          <cell r="C89" t="str">
            <v>Cemento gris estructural</v>
          </cell>
          <cell r="D89">
            <v>555</v>
          </cell>
        </row>
        <row r="90">
          <cell r="B90" t="str">
            <v>kg</v>
          </cell>
          <cell r="C90" t="str">
            <v xml:space="preserve">Cemento gris
</v>
          </cell>
          <cell r="D90">
            <v>508.99160477881816</v>
          </cell>
        </row>
        <row r="91">
          <cell r="B91" t="str">
            <v>kg</v>
          </cell>
          <cell r="C91" t="str">
            <v>Cemento Hidráulico adicionado, Norma ASTM C595 Tipo _______</v>
          </cell>
          <cell r="D91">
            <v>535.4906522441072</v>
          </cell>
        </row>
        <row r="92">
          <cell r="B92" t="str">
            <v>kg</v>
          </cell>
          <cell r="C92" t="str">
            <v>Cemento Porthland Norma ASTM C150 Tipo _______</v>
          </cell>
          <cell r="D92">
            <v>561.98969970939618</v>
          </cell>
        </row>
        <row r="93">
          <cell r="B93" t="str">
            <v>m2</v>
          </cell>
          <cell r="C93" t="str">
            <v>Cespedones</v>
          </cell>
          <cell r="D93">
            <v>7760.8101388440409</v>
          </cell>
        </row>
        <row r="94">
          <cell r="B94" t="str">
            <v>kg</v>
          </cell>
          <cell r="C94" t="str">
            <v xml:space="preserve">Cicatrizante (para remoción de especies vegetales)
</v>
          </cell>
          <cell r="D94">
            <v>14359.860058120759</v>
          </cell>
        </row>
        <row r="95">
          <cell r="B95" t="str">
            <v>m</v>
          </cell>
          <cell r="C95" t="str">
            <v>Cinta Sika PVC 0,22</v>
          </cell>
          <cell r="D95">
            <v>31662.426218921533</v>
          </cell>
        </row>
        <row r="96">
          <cell r="B96" t="str">
            <v>m</v>
          </cell>
          <cell r="C96" t="str">
            <v>Cintilla de poliuretano (sikarod)</v>
          </cell>
          <cell r="D96">
            <v>938.80321539772422</v>
          </cell>
        </row>
        <row r="97">
          <cell r="B97" t="str">
            <v>m</v>
          </cell>
          <cell r="C97" t="str">
            <v>Cintilla De Poliuretano (Sikarod) (Pavimentos De Concreto Hidráulico)</v>
          </cell>
          <cell r="D97">
            <v>951.79603311964536</v>
          </cell>
        </row>
        <row r="98">
          <cell r="B98" t="str">
            <v>kg</v>
          </cell>
          <cell r="C98" t="str">
            <v>Cloruro de calcio</v>
          </cell>
          <cell r="D98">
            <v>3358.2006722634801</v>
          </cell>
        </row>
        <row r="99">
          <cell r="B99" t="str">
            <v>kg</v>
          </cell>
          <cell r="C99" t="str">
            <v>Cloruro De Calcio En Esferas (Pellets)</v>
          </cell>
          <cell r="D99">
            <v>3336.256312560542</v>
          </cell>
        </row>
        <row r="100">
          <cell r="B100" t="str">
            <v>kg</v>
          </cell>
          <cell r="C100" t="str">
            <v>Cloruro De Calcio En Hojuelas (Flakes)</v>
          </cell>
          <cell r="D100">
            <v>3359.3445915401994</v>
          </cell>
        </row>
        <row r="101">
          <cell r="B101" t="str">
            <v>lt</v>
          </cell>
          <cell r="C101" t="str">
            <v>Cloruro De Calcio Liquido</v>
          </cell>
          <cell r="D101">
            <v>2537.165029862088</v>
          </cell>
        </row>
        <row r="102">
          <cell r="B102" t="str">
            <v>m3</v>
          </cell>
          <cell r="C102" t="str">
            <v xml:space="preserve">Concreto hidráulico para pavimento MR-20
</v>
          </cell>
          <cell r="D102">
            <v>312085.31643525988</v>
          </cell>
        </row>
        <row r="103">
          <cell r="B103" t="str">
            <v>m3</v>
          </cell>
          <cell r="C103" t="str">
            <v xml:space="preserve">Concreto hidráulico para pavimento MR-36
</v>
          </cell>
          <cell r="D103">
            <v>406724.69670649007</v>
          </cell>
        </row>
        <row r="104">
          <cell r="B104" t="str">
            <v>m3</v>
          </cell>
          <cell r="C104" t="str">
            <v xml:space="preserve">Concreto hidráulico para pavimento MR-43 (FastracK)(acelerado a 24 horas)
</v>
          </cell>
          <cell r="D104">
            <v>437103.09977397474</v>
          </cell>
        </row>
        <row r="105">
          <cell r="B105" t="str">
            <v>m3</v>
          </cell>
          <cell r="C105" t="str">
            <v xml:space="preserve">Concreto hidráulico para pavimento MR-43
</v>
          </cell>
          <cell r="D105">
            <v>443696.37762350653</v>
          </cell>
        </row>
        <row r="106">
          <cell r="B106" t="str">
            <v>m3</v>
          </cell>
          <cell r="C106" t="str">
            <v xml:space="preserve">Concreto hidráulico para pavimento MR-45
</v>
          </cell>
          <cell r="D106">
            <v>464515.70845979976</v>
          </cell>
        </row>
        <row r="107">
          <cell r="B107" t="str">
            <v>m3</v>
          </cell>
          <cell r="C107" t="str">
            <v>Concreto Resistencia  14 (Mpa)</v>
          </cell>
          <cell r="D107">
            <v>364668.87181143032</v>
          </cell>
        </row>
        <row r="108">
          <cell r="B108" t="str">
            <v>m3</v>
          </cell>
          <cell r="C108" t="str">
            <v>Concreto Resistencia  21 (Mpa)</v>
          </cell>
          <cell r="D108">
            <v>425863.30577978684</v>
          </cell>
        </row>
        <row r="109">
          <cell r="B109" t="str">
            <v>m3</v>
          </cell>
          <cell r="C109" t="str">
            <v>Concreto Resistencia  28 (Mpa)</v>
          </cell>
          <cell r="D109">
            <v>454587.22376493376</v>
          </cell>
        </row>
        <row r="110">
          <cell r="B110" t="str">
            <v>m3</v>
          </cell>
          <cell r="C110" t="str">
            <v>Concreto Resistencia  28 (Mpa)</v>
          </cell>
          <cell r="D110">
            <v>454587.22376493376</v>
          </cell>
        </row>
        <row r="111">
          <cell r="B111" t="str">
            <v>m3</v>
          </cell>
          <cell r="C111" t="str">
            <v>Concreto Resistencia  32 (Mpa)</v>
          </cell>
          <cell r="D111">
            <v>482062.2757507264</v>
          </cell>
        </row>
        <row r="112">
          <cell r="B112" t="str">
            <v>m3</v>
          </cell>
          <cell r="C112" t="str">
            <v>Concreto Resistencia  35 (Mpa)</v>
          </cell>
          <cell r="D112">
            <v>510786.19373587333</v>
          </cell>
        </row>
        <row r="113">
          <cell r="B113" t="str">
            <v>m3</v>
          </cell>
          <cell r="C113" t="str">
            <v xml:space="preserve">Concreto resistencia 14 (MPA) (Ciclopeo) </v>
          </cell>
          <cell r="D113">
            <v>347056.18808524375</v>
          </cell>
        </row>
        <row r="114">
          <cell r="B114" t="str">
            <v>m</v>
          </cell>
          <cell r="C114" t="str">
            <v>Cordón detonante</v>
          </cell>
          <cell r="D114">
            <v>1405.2366160800773</v>
          </cell>
        </row>
        <row r="116">
          <cell r="B116" t="str">
            <v>m2</v>
          </cell>
          <cell r="C116" t="str">
            <v>Costal de fibra o fique</v>
          </cell>
          <cell r="D116">
            <v>729.42552938390759</v>
          </cell>
        </row>
        <row r="117">
          <cell r="B117" t="str">
            <v>u</v>
          </cell>
          <cell r="C117" t="str">
            <v xml:space="preserve">Costal de fibra o fique
</v>
          </cell>
          <cell r="D117">
            <v>476.45812076202765</v>
          </cell>
        </row>
        <row r="118">
          <cell r="B118" t="str">
            <v>m</v>
          </cell>
          <cell r="C118" t="str">
            <v xml:space="preserve">Cuneta prefabricada de concreto tipo V de (0,8*0,3*0,22)
</v>
          </cell>
          <cell r="D118">
            <v>43409.957704552784</v>
          </cell>
        </row>
        <row r="119">
          <cell r="B119" t="str">
            <v>u</v>
          </cell>
          <cell r="C119" t="str">
            <v>Cuneta Prefabricada En Concreto Perfil U O V Ref.Cu004 Ntc-4109, 0,20 X 0,30 X 1.0 M</v>
          </cell>
          <cell r="D119">
            <v>33120.373316247453</v>
          </cell>
        </row>
        <row r="120">
          <cell r="B120" t="str">
            <v>u</v>
          </cell>
          <cell r="C120" t="str">
            <v>Defensa Metálica De 4,13 M Galvanizada</v>
          </cell>
          <cell r="D120">
            <v>319085.26283500151</v>
          </cell>
        </row>
        <row r="121">
          <cell r="B121" t="str">
            <v>u</v>
          </cell>
          <cell r="C121" t="str">
            <v>Delineador De Corona</v>
          </cell>
          <cell r="D121">
            <v>37982.317855989662</v>
          </cell>
        </row>
        <row r="122">
          <cell r="B122" t="str">
            <v>u</v>
          </cell>
          <cell r="C122" t="str">
            <v xml:space="preserve">Delineador de corona en forma de A de lámina galvanizada calibre 16 de (1.55*25) cm
</v>
          </cell>
          <cell r="D122">
            <v>25928.137294155629</v>
          </cell>
        </row>
        <row r="123">
          <cell r="B123" t="str">
            <v>m3</v>
          </cell>
          <cell r="C123" t="str">
            <v xml:space="preserve">Derechos de explotación de material pétreo
</v>
          </cell>
          <cell r="D123">
            <v>3853.6436551501447</v>
          </cell>
        </row>
        <row r="124">
          <cell r="B124" t="str">
            <v>m3</v>
          </cell>
          <cell r="C124" t="str">
            <v xml:space="preserve">Derechos de explotación y/o disposición de materiales
</v>
          </cell>
          <cell r="D124">
            <v>5029.0469486599932</v>
          </cell>
        </row>
        <row r="125">
          <cell r="B125" t="str">
            <v>gal</v>
          </cell>
          <cell r="C125" t="str">
            <v xml:space="preserve">Disolvente para pintura (TINNER)
</v>
          </cell>
          <cell r="D125">
            <v>18848.431385211494</v>
          </cell>
        </row>
        <row r="126">
          <cell r="B126" t="str">
            <v>gal</v>
          </cell>
          <cell r="C126" t="str">
            <v>Disolvente para pintura Trafico (acrílico)</v>
          </cell>
          <cell r="D126">
            <v>29041.577688085199</v>
          </cell>
        </row>
        <row r="127">
          <cell r="B127" t="str">
            <v>m3</v>
          </cell>
          <cell r="C127" t="str">
            <v>Disposición de material de derrumbe</v>
          </cell>
          <cell r="D127">
            <v>3729.3237675169512</v>
          </cell>
        </row>
        <row r="128">
          <cell r="B128" t="str">
            <v>m</v>
          </cell>
          <cell r="C128" t="str">
            <v>Ductos para tensionimiento</v>
          </cell>
          <cell r="D128">
            <v>10367.759926536462</v>
          </cell>
        </row>
        <row r="129">
          <cell r="B129" t="str">
            <v>lt</v>
          </cell>
          <cell r="C129" t="str">
            <v>Emulsión Asfáltica de Rotura Lenta CRL</v>
          </cell>
          <cell r="D129">
            <v>1367.5082692928638</v>
          </cell>
        </row>
        <row r="130">
          <cell r="B130" t="str">
            <v>lt</v>
          </cell>
          <cell r="C130" t="str">
            <v>Emulsión Asfáltica de Rotura Media Modificada Con Polímeros CRM-m</v>
          </cell>
          <cell r="D130">
            <v>1712.4733939296091</v>
          </cell>
        </row>
        <row r="131">
          <cell r="B131" t="str">
            <v>lt</v>
          </cell>
          <cell r="C131" t="str">
            <v xml:space="preserve">Emulsión asfáltica de rotura media modificada con polímeros CRMm
</v>
          </cell>
          <cell r="D131">
            <v>1712.4733939296091</v>
          </cell>
        </row>
        <row r="132">
          <cell r="B132" t="str">
            <v>lt</v>
          </cell>
          <cell r="C132" t="str">
            <v>Emulsión CRL-0</v>
          </cell>
          <cell r="D132">
            <v>1419.9553939296093</v>
          </cell>
        </row>
        <row r="133">
          <cell r="B133" t="str">
            <v>lt</v>
          </cell>
          <cell r="C133" t="str">
            <v>Emulsión CRL-1</v>
          </cell>
          <cell r="D133">
            <v>1235.1213904261797</v>
          </cell>
        </row>
        <row r="134">
          <cell r="B134" t="str">
            <v>lt</v>
          </cell>
          <cell r="C134" t="str">
            <v>Emulsión CRL-1h</v>
          </cell>
          <cell r="D134">
            <v>1341.2610939618985</v>
          </cell>
        </row>
        <row r="135">
          <cell r="B135" t="str">
            <v>lt</v>
          </cell>
          <cell r="C135" t="str">
            <v>Emulsión CRL-1hm</v>
          </cell>
          <cell r="D135">
            <v>1694.8895705521468</v>
          </cell>
        </row>
        <row r="136">
          <cell r="B136" t="str">
            <v>lt</v>
          </cell>
          <cell r="C136" t="str">
            <v>Emulsión CRM</v>
          </cell>
          <cell r="D136">
            <v>1377.9504681950273</v>
          </cell>
        </row>
        <row r="137">
          <cell r="B137" t="str">
            <v>lt</v>
          </cell>
          <cell r="C137" t="str">
            <v>Emulsión CRR-1</v>
          </cell>
          <cell r="D137">
            <v>1243.1494654600776</v>
          </cell>
        </row>
        <row r="138">
          <cell r="B138" t="str">
            <v>lt</v>
          </cell>
          <cell r="C138" t="str">
            <v>Emulsión CRR-1m</v>
          </cell>
          <cell r="D138">
            <v>1436.4687607361959</v>
          </cell>
        </row>
        <row r="139">
          <cell r="B139" t="str">
            <v>lt</v>
          </cell>
          <cell r="C139" t="str">
            <v>Emulsión CRR-2</v>
          </cell>
          <cell r="D139">
            <v>1291.011202096325</v>
          </cell>
        </row>
        <row r="140">
          <cell r="B140" t="str">
            <v>lt</v>
          </cell>
          <cell r="C140" t="str">
            <v>Emulsión CRR-2m</v>
          </cell>
          <cell r="D140">
            <v>1493.5282938327414</v>
          </cell>
        </row>
        <row r="141">
          <cell r="B141" t="str">
            <v>kg</v>
          </cell>
          <cell r="C141" t="str">
            <v xml:space="preserve">Escolta y transporte (una tarifa por cada m3 escoltado y transportado)
</v>
          </cell>
          <cell r="D141">
            <v>5875.9670003228921</v>
          </cell>
        </row>
        <row r="142">
          <cell r="B142" t="str">
            <v>%</v>
          </cell>
          <cell r="C142" t="str">
            <v>Escolta y trasporte (Tarifa Porcentual de 40 %) por cada Metro Cubico exportado y trasportado</v>
          </cell>
          <cell r="D142">
            <v>3.0114739696625089E-2</v>
          </cell>
        </row>
        <row r="143">
          <cell r="B143" t="str">
            <v>kg</v>
          </cell>
          <cell r="C143" t="str">
            <v>Esferas reflectivas</v>
          </cell>
          <cell r="D143">
            <v>5521.1048111075197</v>
          </cell>
        </row>
        <row r="144">
          <cell r="B144" t="str">
            <v>glo</v>
          </cell>
          <cell r="C144" t="str">
            <v xml:space="preserve">Estacas, Pintura, Tachuelas, Hilo (localización de estructuras y carreteras)
</v>
          </cell>
          <cell r="D144">
            <v>597.14685179205674</v>
          </cell>
        </row>
        <row r="145">
          <cell r="B145" t="str">
            <v>m</v>
          </cell>
          <cell r="C145" t="str">
            <v xml:space="preserve">Estacón en madera viva diámetro mayor a 10 cm, L=2 m 
</v>
          </cell>
          <cell r="D145">
            <v>5830.8399095899249</v>
          </cell>
        </row>
        <row r="146">
          <cell r="B146" t="str">
            <v>u</v>
          </cell>
          <cell r="C146" t="str">
            <v xml:space="preserve">Estoperol en resina de 11X3 cm
</v>
          </cell>
          <cell r="D146">
            <v>2186.0402324830479</v>
          </cell>
        </row>
        <row r="147">
          <cell r="B147" t="str">
            <v>lb</v>
          </cell>
          <cell r="C147" t="str">
            <v>Explosivos  75% (INDUGEL)</v>
          </cell>
          <cell r="D147">
            <v>12082.883123161122</v>
          </cell>
        </row>
        <row r="148">
          <cell r="B148" t="str">
            <v>lt</v>
          </cell>
          <cell r="C148" t="str">
            <v>Fertilizante Orgánico Mineral</v>
          </cell>
          <cell r="D148">
            <v>25302.654827252176</v>
          </cell>
        </row>
        <row r="149">
          <cell r="B149" t="str">
            <v>m2</v>
          </cell>
          <cell r="C149" t="str">
            <v>FORMALETA (Depende para que sea el Concreto)</v>
          </cell>
          <cell r="D149">
            <v>17331.951243138519</v>
          </cell>
        </row>
        <row r="150">
          <cell r="B150" t="str">
            <v>m2</v>
          </cell>
          <cell r="C150" t="str">
            <v xml:space="preserve">Formaleta (gaviones, juntas de bordillos, juntas de cunetas, muros, concretos clase D,E, F y G)
</v>
          </cell>
          <cell r="D150">
            <v>4529.5005489183077</v>
          </cell>
        </row>
        <row r="151">
          <cell r="B151" t="str">
            <v>m2</v>
          </cell>
          <cell r="C151" t="str">
            <v xml:space="preserve">Formaleta concreto clase A,B y C
</v>
          </cell>
          <cell r="D151">
            <v>17166.922521795284</v>
          </cell>
        </row>
        <row r="152">
          <cell r="B152" t="str">
            <v>m2</v>
          </cell>
          <cell r="C152" t="str">
            <v>Formaleta Metálica</v>
          </cell>
          <cell r="D152">
            <v>14891.677575072648</v>
          </cell>
        </row>
        <row r="153">
          <cell r="B153" t="str">
            <v>m</v>
          </cell>
          <cell r="C153" t="str">
            <v xml:space="preserve">Formaleta para baranda de concreto
</v>
          </cell>
          <cell r="D153">
            <v>22273.892412011621</v>
          </cell>
        </row>
        <row r="154">
          <cell r="B154" t="str">
            <v>m2</v>
          </cell>
          <cell r="C154" t="str">
            <v>Formaleta para muros</v>
          </cell>
          <cell r="D154">
            <v>6777.459347755891</v>
          </cell>
        </row>
        <row r="155">
          <cell r="B155" t="str">
            <v>glo</v>
          </cell>
          <cell r="C155" t="str">
            <v xml:space="preserve">Formaleta, platina y accesorios (escamas en concreto)
</v>
          </cell>
          <cell r="D155">
            <v>122793.96228608329</v>
          </cell>
        </row>
        <row r="156">
          <cell r="B156" t="str">
            <v>u</v>
          </cell>
          <cell r="C156" t="str">
            <v>Fulminantes</v>
          </cell>
          <cell r="D156">
            <v>850.06845334194361</v>
          </cell>
        </row>
        <row r="157">
          <cell r="B157" t="str">
            <v>kg</v>
          </cell>
          <cell r="C157" t="str">
            <v>Fundente</v>
          </cell>
          <cell r="D157">
            <v>32370.816596706485</v>
          </cell>
        </row>
        <row r="158">
          <cell r="B158" t="str">
            <v>kg</v>
          </cell>
          <cell r="C158" t="str">
            <v>Gas propano</v>
          </cell>
          <cell r="D158">
            <v>2901.7768808524374</v>
          </cell>
        </row>
        <row r="159">
          <cell r="B159" t="str">
            <v>m</v>
          </cell>
          <cell r="C159" t="str">
            <v xml:space="preserve">Geodren circular diámetro 100 mm y altura 2.00 M
</v>
          </cell>
          <cell r="D159">
            <v>75491.325992896338</v>
          </cell>
        </row>
        <row r="160">
          <cell r="B160" t="str">
            <v>m</v>
          </cell>
          <cell r="C160" t="str">
            <v xml:space="preserve">Geodren planar Diamet 100 mm y h=0.50
</v>
          </cell>
          <cell r="D160">
            <v>16013.820406845331</v>
          </cell>
        </row>
        <row r="161">
          <cell r="B161" t="str">
            <v>m</v>
          </cell>
          <cell r="C161" t="str">
            <v xml:space="preserve">Geodren planar Diamet 100 mm y h=1.00
</v>
          </cell>
          <cell r="D161">
            <v>32935.429964481751</v>
          </cell>
        </row>
        <row r="162">
          <cell r="B162" t="str">
            <v>m</v>
          </cell>
          <cell r="C162" t="str">
            <v xml:space="preserve">Geodren planar Diamet 100 mm y h=2.00
</v>
          </cell>
          <cell r="D162">
            <v>57761.626670971898</v>
          </cell>
        </row>
        <row r="163">
          <cell r="B163" t="str">
            <v>m2</v>
          </cell>
          <cell r="C163" t="str">
            <v>Geomalla Biaxial Para Refuerzo Pbx-11</v>
          </cell>
          <cell r="D163">
            <v>8319.1267032612177</v>
          </cell>
        </row>
        <row r="164">
          <cell r="B164" t="str">
            <v>m2</v>
          </cell>
          <cell r="C164" t="str">
            <v>Geomalla Biaxial Para Refuerzo Pbx-11</v>
          </cell>
          <cell r="D164">
            <v>8319.1267032612177</v>
          </cell>
        </row>
        <row r="165">
          <cell r="B165" t="str">
            <v>m2</v>
          </cell>
          <cell r="C165" t="str">
            <v>Geomalla Biaxial Para Refuerzo Pbx-12</v>
          </cell>
          <cell r="D165">
            <v>9979.3469686957142</v>
          </cell>
        </row>
        <row r="166">
          <cell r="B166" t="str">
            <v>m2</v>
          </cell>
          <cell r="C166" t="str">
            <v>Geomalla Biaxial Para Refuerzo Pbx-12</v>
          </cell>
          <cell r="D166">
            <v>9348.1985948325037</v>
          </cell>
        </row>
        <row r="167">
          <cell r="B167" t="str">
            <v>m2</v>
          </cell>
          <cell r="C167" t="str">
            <v>Geomalla en fibra de vidrio GLASGRID 8511</v>
          </cell>
          <cell r="D167">
            <v>9261.8841020342261</v>
          </cell>
        </row>
        <row r="168">
          <cell r="B168" t="str">
            <v>m2</v>
          </cell>
          <cell r="C168" t="str">
            <v>Geomalla en fibra de vidrio GLASGRID 8511</v>
          </cell>
          <cell r="D168">
            <v>9261.8841020342261</v>
          </cell>
        </row>
        <row r="169">
          <cell r="B169" t="str">
            <v>M2</v>
          </cell>
          <cell r="C169" t="str">
            <v>Geomalla Forgrid UX100</v>
          </cell>
          <cell r="D169">
            <v>13961.387846948659</v>
          </cell>
        </row>
        <row r="170">
          <cell r="B170" t="str">
            <v>m2</v>
          </cell>
          <cell r="C170" t="str">
            <v>Geomalla Fort Gird UX-50</v>
          </cell>
          <cell r="D170">
            <v>8728.5343629318686</v>
          </cell>
        </row>
        <row r="171">
          <cell r="B171" t="str">
            <v>m2</v>
          </cell>
          <cell r="C171" t="str">
            <v>Geomalla Tipo Asphalt</v>
          </cell>
          <cell r="D171">
            <v>9497.506120919239</v>
          </cell>
        </row>
        <row r="172">
          <cell r="B172" t="str">
            <v>m2</v>
          </cell>
          <cell r="C172" t="str">
            <v>Geomalla Tipo Asphalt</v>
          </cell>
          <cell r="D172">
            <v>10148.024456140714</v>
          </cell>
        </row>
        <row r="173">
          <cell r="B173" t="str">
            <v>m2</v>
          </cell>
          <cell r="C173" t="str">
            <v>Geomalla Uniaxial Pbx-11</v>
          </cell>
          <cell r="D173">
            <v>12424.366388290322</v>
          </cell>
        </row>
        <row r="174">
          <cell r="B174" t="str">
            <v>m2</v>
          </cell>
          <cell r="C174" t="str">
            <v>Geomalla Uniaxial Pbx-11</v>
          </cell>
          <cell r="D174">
            <v>12251.404609182599</v>
          </cell>
        </row>
        <row r="175">
          <cell r="B175" t="str">
            <v>m2</v>
          </cell>
          <cell r="C175" t="str">
            <v xml:space="preserve">Geoterxtil T-4000 o similar </v>
          </cell>
          <cell r="D175">
            <v>10257.492670326121</v>
          </cell>
        </row>
        <row r="176">
          <cell r="B176" t="str">
            <v>M2</v>
          </cell>
          <cell r="C176" t="str">
            <v>Geotextil Forte Grid UX-165</v>
          </cell>
          <cell r="D176">
            <v>12257.77720374556</v>
          </cell>
        </row>
        <row r="177">
          <cell r="B177" t="str">
            <v>M2</v>
          </cell>
          <cell r="C177" t="str">
            <v>Geotextil Fortex BX-40</v>
          </cell>
          <cell r="D177">
            <v>3926.0568937681624</v>
          </cell>
        </row>
        <row r="178">
          <cell r="B178" t="str">
            <v>m2</v>
          </cell>
          <cell r="C178" t="str">
            <v>Geotextil No Tejido</v>
          </cell>
          <cell r="D178">
            <v>5613.6001937358724</v>
          </cell>
        </row>
        <row r="179">
          <cell r="B179" t="str">
            <v>m2</v>
          </cell>
          <cell r="C179" t="str">
            <v>Geotextil No Tejido para reparación</v>
          </cell>
          <cell r="D179">
            <v>5718.5469163706803</v>
          </cell>
        </row>
        <row r="180">
          <cell r="B180" t="str">
            <v>m2</v>
          </cell>
          <cell r="C180" t="str">
            <v>Geotextil Nt Repav 450 O Similar (Proveedores Pavco, Lafayet, Geomatrix, Tensar, Omnes U Otros)</v>
          </cell>
          <cell r="D180">
            <v>5383.7668711656434</v>
          </cell>
        </row>
        <row r="181">
          <cell r="B181" t="str">
            <v>m2</v>
          </cell>
          <cell r="C181" t="str">
            <v>Geotextil Nt-2500 O Similar (Proveedores, Pavco, Geomatrix, Tensar, Omnes U Otros)</v>
          </cell>
          <cell r="D181">
            <v>5581.0667097190817</v>
          </cell>
        </row>
        <row r="182">
          <cell r="B182" t="str">
            <v>m2</v>
          </cell>
          <cell r="C182" t="str">
            <v xml:space="preserve">Geotextil NT-3000 o similar (proveedores, Tensar, Omnes u otros)
</v>
          </cell>
          <cell r="D182">
            <v>7104.8931223764921</v>
          </cell>
        </row>
        <row r="183">
          <cell r="B183" t="str">
            <v>m2</v>
          </cell>
          <cell r="C183" t="str">
            <v>Geotextil T-2100 O Similar (Proveedores Pavco, Lafayet, Geomatrix, Tensar, Omnes U Otros)</v>
          </cell>
          <cell r="D183">
            <v>5676.5682273167577</v>
          </cell>
        </row>
        <row r="184">
          <cell r="B184" t="str">
            <v>m2</v>
          </cell>
          <cell r="C184" t="str">
            <v>Geotextil T-2400 O Similar (Proveedores Lafayet, Pavco, Geomatrix, Tensar, Omnes U Otros)</v>
          </cell>
          <cell r="D184">
            <v>6522.4388117533081</v>
          </cell>
        </row>
        <row r="185">
          <cell r="B185" t="str">
            <v>m2</v>
          </cell>
          <cell r="C185" t="str">
            <v>Geotextil Tejido</v>
          </cell>
          <cell r="D185">
            <v>6649.4243461414262</v>
          </cell>
        </row>
        <row r="186">
          <cell r="B186" t="str">
            <v>m2</v>
          </cell>
          <cell r="C186" t="str">
            <v>Geotextil Tejido</v>
          </cell>
          <cell r="D186">
            <v>6272.6656118824658</v>
          </cell>
        </row>
        <row r="187">
          <cell r="B187" t="str">
            <v>kg</v>
          </cell>
          <cell r="C187" t="str">
            <v>Grapas</v>
          </cell>
          <cell r="D187">
            <v>6104.7508556667735</v>
          </cell>
        </row>
        <row r="188">
          <cell r="B188" t="str">
            <v>u</v>
          </cell>
          <cell r="C188" t="str">
            <v>Grata de limpieza</v>
          </cell>
          <cell r="D188">
            <v>5247.3361317403924</v>
          </cell>
        </row>
        <row r="189">
          <cell r="B189" t="str">
            <v>m3</v>
          </cell>
          <cell r="C189" t="str">
            <v>Gravilla</v>
          </cell>
          <cell r="D189">
            <v>61727.038585728114</v>
          </cell>
        </row>
        <row r="190">
          <cell r="B190" t="str">
            <v>m</v>
          </cell>
          <cell r="C190" t="str">
            <v>Guadua</v>
          </cell>
          <cell r="D190">
            <v>2041.2137552470131</v>
          </cell>
        </row>
        <row r="191">
          <cell r="B191" t="str">
            <v>kg</v>
          </cell>
          <cell r="C191" t="str">
            <v>Impermeabilizante para Concreto</v>
          </cell>
          <cell r="D191">
            <v>10896.618211172101</v>
          </cell>
        </row>
        <row r="192">
          <cell r="B192" t="str">
            <v>kg</v>
          </cell>
          <cell r="C192" t="str">
            <v>Impermeabilizante para concreto</v>
          </cell>
          <cell r="D192">
            <v>10896.618211172101</v>
          </cell>
        </row>
        <row r="193">
          <cell r="B193" t="str">
            <v>kg</v>
          </cell>
          <cell r="C193" t="str">
            <v>Imprimante y puente de adherencia</v>
          </cell>
          <cell r="D193">
            <v>53493.443461414266</v>
          </cell>
        </row>
        <row r="194">
          <cell r="B194" t="str">
            <v>m</v>
          </cell>
          <cell r="C194" t="str">
            <v>Junta elastomérica Jeene (J 8097VV)</v>
          </cell>
          <cell r="D194">
            <v>629984.68130448821</v>
          </cell>
        </row>
        <row r="195">
          <cell r="B195" t="str">
            <v>u</v>
          </cell>
          <cell r="C195" t="str">
            <v>Lamina 1,22 X 2,44 X 1/2´´</v>
          </cell>
          <cell r="D195">
            <v>652222.89183080383</v>
          </cell>
        </row>
        <row r="196">
          <cell r="B196" t="str">
            <v>u</v>
          </cell>
          <cell r="C196" t="str">
            <v>Lamina 1,22 X 2,44 X 1/4´´</v>
          </cell>
          <cell r="D196">
            <v>368311.35978441773</v>
          </cell>
        </row>
        <row r="197">
          <cell r="B197" t="str">
            <v>m2</v>
          </cell>
          <cell r="C197" t="str">
            <v>Láminas impermeabilizantes</v>
          </cell>
          <cell r="D197">
            <v>2438.9618340329343</v>
          </cell>
        </row>
        <row r="198">
          <cell r="B198" t="str">
            <v>u</v>
          </cell>
          <cell r="C198" t="str">
            <v>Lechada Para Ductos (Acero De Preesfuerzo)</v>
          </cell>
          <cell r="D198">
            <v>1000.1422667097189</v>
          </cell>
        </row>
        <row r="199">
          <cell r="B199" t="str">
            <v>lt</v>
          </cell>
          <cell r="C199" t="str">
            <v xml:space="preserve">Lechada para ductos (tensionamiento)
</v>
          </cell>
          <cell r="D199">
            <v>1000.1422667097189</v>
          </cell>
        </row>
        <row r="200">
          <cell r="B200" t="str">
            <v>u</v>
          </cell>
          <cell r="C200" t="str">
            <v>Limpiador 1/4 de galón (anclajes)</v>
          </cell>
          <cell r="D200">
            <v>26443.414942695628</v>
          </cell>
        </row>
        <row r="201">
          <cell r="B201" t="str">
            <v>m</v>
          </cell>
          <cell r="C201" t="str">
            <v>Listón en guadua para empradizar</v>
          </cell>
          <cell r="D201">
            <v>1923.6734258960282</v>
          </cell>
        </row>
        <row r="202">
          <cell r="B202" t="str">
            <v>u</v>
          </cell>
          <cell r="C202" t="str">
            <v>Lubricante Pvc X 500 G</v>
          </cell>
          <cell r="D202">
            <v>22651.175879883755</v>
          </cell>
        </row>
        <row r="203">
          <cell r="B203" t="str">
            <v>u</v>
          </cell>
          <cell r="C203" t="str">
            <v>Malla Ciclónica Para Gaviones Galvanizada Aleación Zn-5A1-Mm Cal 12 (2M3)</v>
          </cell>
          <cell r="D203">
            <v>128949.08756861478</v>
          </cell>
        </row>
        <row r="204">
          <cell r="B204" t="str">
            <v>u</v>
          </cell>
          <cell r="C204" t="str">
            <v>Malla Ciclónica Para Gaviones Galvanizada Aleación Zn-5A1-Mm Y Plastificada Pvc Cal 12 (2M3)</v>
          </cell>
          <cell r="D204">
            <v>140122.76512754275</v>
          </cell>
        </row>
        <row r="205">
          <cell r="B205" t="str">
            <v>u</v>
          </cell>
          <cell r="C205" t="str">
            <v>Malla Ciclónica Para Gaviones Galvanizada Y Plastificada Con Pvc Cal 12 (2M3)</v>
          </cell>
          <cell r="D205">
            <v>140122.76512754275</v>
          </cell>
        </row>
        <row r="206">
          <cell r="B206" t="str">
            <v>m2</v>
          </cell>
          <cell r="C206" t="str">
            <v>Malla Electrosoldada de 5/16</v>
          </cell>
          <cell r="D206">
            <v>6579.2260081046161</v>
          </cell>
        </row>
        <row r="207">
          <cell r="B207" t="str">
            <v>m2</v>
          </cell>
          <cell r="C207" t="str">
            <v xml:space="preserve">Malla eslabonada, calibre 10, 6 ojos
</v>
          </cell>
          <cell r="D207">
            <v>13865.701905865202</v>
          </cell>
        </row>
        <row r="208">
          <cell r="B208" t="str">
            <v>u</v>
          </cell>
          <cell r="C208" t="str">
            <v>Malla Para Colchagaviones Espesor 0,30 M</v>
          </cell>
          <cell r="D208">
            <v>70168.73975006929</v>
          </cell>
        </row>
        <row r="209">
          <cell r="B209" t="str">
            <v>u</v>
          </cell>
          <cell r="C209" t="str">
            <v>Malla para gaviones (2M3)</v>
          </cell>
          <cell r="D209">
            <v>98193.925766871151</v>
          </cell>
        </row>
        <row r="210">
          <cell r="B210" t="str">
            <v>m</v>
          </cell>
          <cell r="C210" t="str">
            <v>Manguera De Alta Presión</v>
          </cell>
          <cell r="D210">
            <v>74668.420258848899</v>
          </cell>
        </row>
        <row r="211">
          <cell r="B211" t="str">
            <v>m</v>
          </cell>
          <cell r="C211" t="str">
            <v>Manguera de alta presión</v>
          </cell>
          <cell r="D211">
            <v>72832.55282391145</v>
          </cell>
        </row>
        <row r="212">
          <cell r="B212" t="str">
            <v>m</v>
          </cell>
          <cell r="C212" t="str">
            <v>Manguera de polietileno de 3´´</v>
          </cell>
          <cell r="D212">
            <v>6847.7736519212131</v>
          </cell>
        </row>
        <row r="213">
          <cell r="B213" t="str">
            <v>m2</v>
          </cell>
          <cell r="C213" t="str">
            <v>Manto de refuerzo de vegetación tipo 5A</v>
          </cell>
          <cell r="D213">
            <v>8516.951275427833</v>
          </cell>
        </row>
        <row r="214">
          <cell r="B214" t="str">
            <v>m2</v>
          </cell>
          <cell r="C214" t="str">
            <v>Manto Permanente (Protección de Taludes)</v>
          </cell>
          <cell r="D214">
            <v>7714.6335808847261</v>
          </cell>
        </row>
        <row r="215">
          <cell r="B215" t="str">
            <v>m2</v>
          </cell>
          <cell r="C215" t="str">
            <v>Manto Temporal (Protección de Taludes)</v>
          </cell>
          <cell r="D215">
            <v>3909.7901517597666</v>
          </cell>
        </row>
        <row r="216">
          <cell r="B216" t="str">
            <v>m3</v>
          </cell>
          <cell r="C216" t="str">
            <v xml:space="preserve">Material  de afirmado de la Zona </v>
          </cell>
          <cell r="D216">
            <v>19745.73036359145</v>
          </cell>
        </row>
        <row r="217">
          <cell r="B217" t="str">
            <v>m3</v>
          </cell>
          <cell r="C217" t="str">
            <v>Material  Granular Tipo SBG</v>
          </cell>
          <cell r="D217">
            <v>44100.711785598964</v>
          </cell>
        </row>
        <row r="218">
          <cell r="B218" t="str">
            <v>m3</v>
          </cell>
          <cell r="C218" t="str">
            <v>Material de afirmado</v>
          </cell>
          <cell r="D218">
            <v>28723.917985146909</v>
          </cell>
        </row>
        <row r="219">
          <cell r="B219" t="str">
            <v>m3</v>
          </cell>
          <cell r="C219" t="str">
            <v xml:space="preserve">Material de Base </v>
          </cell>
          <cell r="D219">
            <v>49600</v>
          </cell>
        </row>
        <row r="220">
          <cell r="B220" t="str">
            <v>m3</v>
          </cell>
          <cell r="C220" t="str">
            <v>Material de base (gradación 1)</v>
          </cell>
          <cell r="D220">
            <v>40513.289105424599</v>
          </cell>
        </row>
        <row r="221">
          <cell r="B221" t="str">
            <v>m3</v>
          </cell>
          <cell r="C221" t="str">
            <v>Material de base (gradación 2)</v>
          </cell>
          <cell r="D221">
            <v>40145.868005812066</v>
          </cell>
        </row>
        <row r="222">
          <cell r="B222" t="str">
            <v>m3</v>
          </cell>
          <cell r="C222" t="str">
            <v>Material de base (gradación 3)</v>
          </cell>
          <cell r="D222">
            <v>58752</v>
          </cell>
        </row>
        <row r="223">
          <cell r="B223" t="str">
            <v>m3</v>
          </cell>
          <cell r="C223" t="str">
            <v>Material de base procesado en planta (gradación 1, 2)</v>
          </cell>
          <cell r="D223">
            <v>46582.701775912166</v>
          </cell>
        </row>
        <row r="224">
          <cell r="B224" t="str">
            <v>m3</v>
          </cell>
          <cell r="C224" t="str">
            <v>Material de base reciclada (manejo)</v>
          </cell>
          <cell r="D224">
            <v>7007.292670326121</v>
          </cell>
        </row>
        <row r="225">
          <cell r="B225" t="str">
            <v>m3</v>
          </cell>
          <cell r="C225" t="str">
            <v>Material de la zona (para estabilizar bases)</v>
          </cell>
          <cell r="D225">
            <v>19152.203768287814</v>
          </cell>
        </row>
        <row r="226">
          <cell r="B226" t="str">
            <v>m3</v>
          </cell>
          <cell r="C226" t="str">
            <v>Material de Recebo Para Relleno</v>
          </cell>
          <cell r="D226">
            <v>16529.108814982239</v>
          </cell>
        </row>
        <row r="227">
          <cell r="B227" t="str">
            <v>m3</v>
          </cell>
          <cell r="C227" t="str">
            <v>Material de Remoción</v>
          </cell>
          <cell r="D227">
            <v>4863.2311268969961</v>
          </cell>
        </row>
        <row r="228">
          <cell r="B228" t="str">
            <v>m3</v>
          </cell>
          <cell r="C228" t="str">
            <v xml:space="preserve">Material de Sub- Base CBR=20%
</v>
          </cell>
          <cell r="D228">
            <v>37745.138262834997</v>
          </cell>
        </row>
        <row r="229">
          <cell r="B229" t="str">
            <v>m3</v>
          </cell>
          <cell r="C229" t="str">
            <v xml:space="preserve">Material de Sub- Base CBR=30%
</v>
          </cell>
          <cell r="D229">
            <v>31176.664571197933</v>
          </cell>
        </row>
        <row r="230">
          <cell r="B230" t="str">
            <v>m3</v>
          </cell>
          <cell r="C230" t="str">
            <v xml:space="preserve">Material de Sub Base CBR=40% </v>
          </cell>
          <cell r="D230">
            <v>34300</v>
          </cell>
        </row>
        <row r="231">
          <cell r="B231" t="str">
            <v>m3</v>
          </cell>
          <cell r="C231" t="str">
            <v xml:space="preserve">Material de Sub- Base para bacheo
</v>
          </cell>
          <cell r="D231">
            <v>35782.889220277684</v>
          </cell>
        </row>
        <row r="232">
          <cell r="B232" t="str">
            <v>m3</v>
          </cell>
          <cell r="C232" t="str">
            <v xml:space="preserve">Material de Sub- Base procesado en planta (tipo 1 o tipo 2)
</v>
          </cell>
          <cell r="D232">
            <v>39594.299515660314</v>
          </cell>
        </row>
        <row r="233">
          <cell r="B233" t="str">
            <v>m3</v>
          </cell>
          <cell r="C233" t="str">
            <v>Material drenante (3´´)</v>
          </cell>
          <cell r="D233">
            <v>47161.563655272839</v>
          </cell>
        </row>
        <row r="234">
          <cell r="B234" t="str">
            <v>m3</v>
          </cell>
          <cell r="C234" t="str">
            <v>Material filtrante (6´´)</v>
          </cell>
          <cell r="D234">
            <v>47683.5928963513</v>
          </cell>
        </row>
        <row r="235">
          <cell r="B235" t="str">
            <v>m3</v>
          </cell>
          <cell r="C235" t="str">
            <v>Material Granular Tipo  BG</v>
          </cell>
          <cell r="D235">
            <v>48986.768824669023</v>
          </cell>
        </row>
        <row r="236">
          <cell r="B236" t="str">
            <v>m3</v>
          </cell>
          <cell r="C236" t="str">
            <v>Material para pedraplén</v>
          </cell>
          <cell r="D236">
            <v>46691.461562802702</v>
          </cell>
        </row>
        <row r="237">
          <cell r="B237" t="str">
            <v>m3</v>
          </cell>
          <cell r="C237" t="str">
            <v>Material para solado y atraque</v>
          </cell>
          <cell r="D237">
            <v>28610.050791088146</v>
          </cell>
        </row>
        <row r="238">
          <cell r="B238" t="str">
            <v>m3</v>
          </cell>
          <cell r="C238" t="str">
            <v xml:space="preserve">Material seleccionado para Relleno
</v>
          </cell>
          <cell r="D238">
            <v>22402.040500484301</v>
          </cell>
        </row>
        <row r="239">
          <cell r="B239" t="str">
            <v>m</v>
          </cell>
          <cell r="C239" t="str">
            <v>Mecha Lenta</v>
          </cell>
          <cell r="D239">
            <v>824.88123990958979</v>
          </cell>
        </row>
        <row r="240">
          <cell r="B240" t="str">
            <v>m3</v>
          </cell>
          <cell r="C240" t="str">
            <v xml:space="preserve">Mezcla abierta en caliente MAC-1
</v>
          </cell>
          <cell r="D240">
            <v>451599.39057152072</v>
          </cell>
        </row>
        <row r="241">
          <cell r="B241" t="str">
            <v>m3</v>
          </cell>
          <cell r="C241" t="str">
            <v xml:space="preserve">Mezcla abierta en caliente MAC-2
</v>
          </cell>
          <cell r="D241">
            <v>406181.59741685493</v>
          </cell>
        </row>
        <row r="242">
          <cell r="B242" t="str">
            <v>m3</v>
          </cell>
          <cell r="C242" t="str">
            <v xml:space="preserve">Mezcla abierta en caliente MAC-3
</v>
          </cell>
          <cell r="D242">
            <v>417962.91649983847</v>
          </cell>
        </row>
        <row r="243">
          <cell r="B243" t="str">
            <v>M3</v>
          </cell>
          <cell r="C243" t="str">
            <v>Mezcla Abierta en Frio  MAF-25</v>
          </cell>
          <cell r="D243">
            <v>360135.17339360667</v>
          </cell>
        </row>
        <row r="244">
          <cell r="B244" t="str">
            <v>m3</v>
          </cell>
          <cell r="C244" t="str">
            <v>Mezcla Abierta en Frío MAF-19</v>
          </cell>
          <cell r="D244">
            <v>354989.63558282203</v>
          </cell>
        </row>
        <row r="245">
          <cell r="B245" t="str">
            <v>m3</v>
          </cell>
          <cell r="C245" t="str">
            <v xml:space="preserve">Mezcla Abierta en Frio MAF-38 </v>
          </cell>
          <cell r="D245">
            <v>245583.7267032612</v>
          </cell>
        </row>
        <row r="246">
          <cell r="B246" t="str">
            <v>m3</v>
          </cell>
          <cell r="C246" t="str">
            <v>Mezcla Densa en caliente MDC-0</v>
          </cell>
          <cell r="D246">
            <v>310696.87129480136</v>
          </cell>
        </row>
        <row r="247">
          <cell r="B247" t="str">
            <v>m3</v>
          </cell>
          <cell r="C247" t="str">
            <v>Mezcla Densa en caliente MDC-10</v>
          </cell>
          <cell r="D247">
            <v>409922.42334517266</v>
          </cell>
        </row>
        <row r="248">
          <cell r="B248" t="str">
            <v>m3</v>
          </cell>
          <cell r="C248" t="str">
            <v>Mezcla densa en Caliente MDC-19</v>
          </cell>
          <cell r="D248">
            <v>371923.2615402001</v>
          </cell>
        </row>
        <row r="249">
          <cell r="B249" t="str">
            <v>m3</v>
          </cell>
          <cell r="C249" t="str">
            <v>Mezcla densa en Caliente MDC-25</v>
          </cell>
          <cell r="D249">
            <v>361654.10229254118</v>
          </cell>
        </row>
        <row r="250">
          <cell r="B250" t="str">
            <v>m3</v>
          </cell>
          <cell r="C250" t="str">
            <v>Mezcla Densa en Frio MDF-19</v>
          </cell>
          <cell r="D250">
            <v>250878.28886018725</v>
          </cell>
        </row>
        <row r="251">
          <cell r="B251" t="str">
            <v>m3</v>
          </cell>
          <cell r="C251" t="str">
            <v>Mezcla Densa en Frio MDF-25</v>
          </cell>
          <cell r="D251">
            <v>253604.80471423955</v>
          </cell>
        </row>
        <row r="252">
          <cell r="B252" t="str">
            <v>m3</v>
          </cell>
          <cell r="C252" t="str">
            <v>Mezcla Densa en Frio MDF-38</v>
          </cell>
          <cell r="D252">
            <v>250427.01795285757</v>
          </cell>
        </row>
        <row r="253">
          <cell r="B253" t="str">
            <v>m3</v>
          </cell>
          <cell r="C253" t="str">
            <v>Mezcla Densa en Frio para Bacheo</v>
          </cell>
          <cell r="D253">
            <v>259717.42657410394</v>
          </cell>
        </row>
        <row r="254">
          <cell r="B254" t="str">
            <v>m3</v>
          </cell>
          <cell r="C254" t="str">
            <v>Mezcla discontinua en caliente F-1</v>
          </cell>
          <cell r="D254">
            <v>288603.48724572157</v>
          </cell>
        </row>
        <row r="255">
          <cell r="B255" t="str">
            <v>m3</v>
          </cell>
          <cell r="C255" t="str">
            <v>Mezcla discontinua en caliente F-2</v>
          </cell>
          <cell r="D255">
            <v>213041.84694865995</v>
          </cell>
        </row>
        <row r="256">
          <cell r="B256" t="str">
            <v>m3</v>
          </cell>
          <cell r="C256" t="str">
            <v xml:space="preserve">Mezcla discontinua en caliente M-1
</v>
          </cell>
          <cell r="D256">
            <v>323661.9894091055</v>
          </cell>
        </row>
        <row r="257">
          <cell r="B257" t="str">
            <v>m3</v>
          </cell>
          <cell r="C257" t="str">
            <v xml:space="preserve">Mezcla discontinua en caliente M-2
</v>
          </cell>
          <cell r="D257">
            <v>169602.2995156603</v>
          </cell>
        </row>
        <row r="258">
          <cell r="B258" t="str">
            <v>m2</v>
          </cell>
          <cell r="C258" t="str">
            <v>Mezcla Fértil</v>
          </cell>
          <cell r="D258">
            <v>15177.395027445913</v>
          </cell>
        </row>
        <row r="259">
          <cell r="B259" t="str">
            <v>m3</v>
          </cell>
          <cell r="C259" t="str">
            <v xml:space="preserve">Mezcla gruesa en caliente tipo MGC-1
</v>
          </cell>
          <cell r="D259">
            <v>401913.41420729732</v>
          </cell>
        </row>
        <row r="260">
          <cell r="B260" t="str">
            <v>m3</v>
          </cell>
          <cell r="C260" t="str">
            <v>Mezcla Semidensa en Caliente MSC-19</v>
          </cell>
          <cell r="D260">
            <v>327036.17948005418</v>
          </cell>
        </row>
        <row r="261">
          <cell r="B261" t="str">
            <v>m3</v>
          </cell>
          <cell r="C261" t="str">
            <v>Mortero 1:3</v>
          </cell>
          <cell r="D261">
            <v>373755.15905715205</v>
          </cell>
        </row>
        <row r="262">
          <cell r="B262" t="str">
            <v>m3</v>
          </cell>
          <cell r="C262" t="str">
            <v>Mortero 1:3 De recubrimiento</v>
          </cell>
          <cell r="D262">
            <v>350408.71113981266</v>
          </cell>
        </row>
        <row r="263">
          <cell r="B263" t="str">
            <v>m3</v>
          </cell>
          <cell r="C263" t="str">
            <v>Mortero 1:3 Para Anillos</v>
          </cell>
          <cell r="D263">
            <v>352209.59690022597</v>
          </cell>
        </row>
        <row r="264">
          <cell r="B264" t="str">
            <v>m3</v>
          </cell>
          <cell r="C264" t="str">
            <v>Mortero alta resistencia (Eucocrete)</v>
          </cell>
          <cell r="D264">
            <v>444958.36196319014</v>
          </cell>
        </row>
        <row r="265">
          <cell r="B265" t="str">
            <v>kg</v>
          </cell>
          <cell r="C265" t="str">
            <v>Mulch Orgánico</v>
          </cell>
          <cell r="D265">
            <v>2532.6299702015131</v>
          </cell>
        </row>
        <row r="266">
          <cell r="B266" t="str">
            <v>kg</v>
          </cell>
          <cell r="C266" t="str">
            <v xml:space="preserve">Nutrientes (para remoción de especies vegetales) (dap, triple 15 o similar) (ítem 201.9)
</v>
          </cell>
          <cell r="D266">
            <v>2302.5310946076843</v>
          </cell>
        </row>
        <row r="267">
          <cell r="B267" t="str">
            <v>m2</v>
          </cell>
          <cell r="C267" t="str">
            <v xml:space="preserve">Obra falsa concreto clase A y B (puntal de 3m metálico)
</v>
          </cell>
          <cell r="D267">
            <v>44365.177526638676</v>
          </cell>
        </row>
        <row r="268">
          <cell r="B268" t="str">
            <v>kg</v>
          </cell>
          <cell r="C268" t="str">
            <v xml:space="preserve">Oxigeno industrial
</v>
          </cell>
          <cell r="D268">
            <v>10533.082763965125</v>
          </cell>
        </row>
        <row r="269">
          <cell r="B269" t="str">
            <v>m</v>
          </cell>
          <cell r="C269" t="str">
            <v xml:space="preserve">Paral en madera rolliza de 3´´ (tablestacados)
</v>
          </cell>
          <cell r="D269">
            <v>7602.5015059735206</v>
          </cell>
        </row>
        <row r="270">
          <cell r="B270" t="str">
            <v>u</v>
          </cell>
          <cell r="C270" t="str">
            <v xml:space="preserve">Paral en madera rolliza de 5´´ y 4,5m de longitud (tablestacados)
</v>
          </cell>
          <cell r="D270">
            <v>35287.286018727791</v>
          </cell>
        </row>
        <row r="271">
          <cell r="B271" t="str">
            <v>u</v>
          </cell>
          <cell r="C271" t="str">
            <v xml:space="preserve">Paral en madera rolliza de 6´´ y 5m de longitud (tablestacados)
</v>
          </cell>
          <cell r="D271">
            <v>52336.930577978681</v>
          </cell>
        </row>
        <row r="272">
          <cell r="B272" t="str">
            <v>u</v>
          </cell>
          <cell r="C272" t="str">
            <v xml:space="preserve">Paral en madera rolliza de 6´´ y 8m de longitud (tablestacados)
</v>
          </cell>
          <cell r="D272">
            <v>58844.47517058441</v>
          </cell>
        </row>
        <row r="273">
          <cell r="B273" t="str">
            <v>kg</v>
          </cell>
          <cell r="C273" t="str">
            <v>Pegante epóxico</v>
          </cell>
          <cell r="D273">
            <v>46868.444916021901</v>
          </cell>
        </row>
        <row r="274">
          <cell r="B274" t="str">
            <v>m</v>
          </cell>
          <cell r="C274" t="str">
            <v>Perfil Hea 200</v>
          </cell>
          <cell r="D274">
            <v>232947.09183080395</v>
          </cell>
        </row>
        <row r="275">
          <cell r="B275" t="str">
            <v>m3</v>
          </cell>
          <cell r="C275" t="str">
            <v xml:space="preserve">Piedra para Concreto Ciclópeo (Rajón o Canto Rodado) </v>
          </cell>
          <cell r="D275">
            <v>43547.07906337746</v>
          </cell>
        </row>
        <row r="276">
          <cell r="B276" t="str">
            <v>m3</v>
          </cell>
          <cell r="C276" t="str">
            <v xml:space="preserve">Piedra para concreto ciclópeo (rajón o canto rodado)
</v>
          </cell>
          <cell r="D276">
            <v>44440.739166935738</v>
          </cell>
        </row>
        <row r="277">
          <cell r="B277" t="str">
            <v>m3</v>
          </cell>
          <cell r="C277" t="str">
            <v xml:space="preserve">Piedra para gavión
</v>
          </cell>
          <cell r="D277">
            <v>41964.744992780106</v>
          </cell>
        </row>
        <row r="278">
          <cell r="B278" t="str">
            <v>m</v>
          </cell>
          <cell r="C278" t="str">
            <v xml:space="preserve">Pilote de madera diam mayor a 18 cm.
</v>
          </cell>
          <cell r="D278">
            <v>59841.67071359379</v>
          </cell>
        </row>
        <row r="279">
          <cell r="B279" t="str">
            <v>m</v>
          </cell>
          <cell r="C279" t="str">
            <v xml:space="preserve">Pilote en madera barbosco de 15*15
</v>
          </cell>
          <cell r="D279">
            <v>57802.928943416206</v>
          </cell>
        </row>
        <row r="280">
          <cell r="B280" t="str">
            <v>gal</v>
          </cell>
          <cell r="C280" t="str">
            <v xml:space="preserve">Pintura acrílica pura para tráfico
</v>
          </cell>
          <cell r="D280">
            <v>76180.825960607035</v>
          </cell>
        </row>
        <row r="281">
          <cell r="B281" t="str">
            <v>gal</v>
          </cell>
          <cell r="C281" t="str">
            <v xml:space="preserve">Pintura acrílica, esmalte o similar </v>
          </cell>
          <cell r="D281">
            <v>72636.775137229561</v>
          </cell>
        </row>
        <row r="282">
          <cell r="B282" t="str">
            <v>gal</v>
          </cell>
          <cell r="C282" t="str">
            <v>Pintura anticorrosiva</v>
          </cell>
          <cell r="D282">
            <v>42978.191145624791</v>
          </cell>
        </row>
        <row r="283">
          <cell r="B283" t="str">
            <v>g</v>
          </cell>
          <cell r="C283" t="str">
            <v xml:space="preserve">Pintura Impermeabilizante </v>
          </cell>
          <cell r="D283">
            <v>41875.841265741037</v>
          </cell>
        </row>
        <row r="284">
          <cell r="B284" t="str">
            <v>g</v>
          </cell>
          <cell r="C284" t="str">
            <v>Pintura Imprimante</v>
          </cell>
          <cell r="D284">
            <v>53251.016532127862</v>
          </cell>
        </row>
        <row r="285">
          <cell r="B285" t="str">
            <v>u</v>
          </cell>
          <cell r="C285" t="str">
            <v xml:space="preserve">Piscina de decantación de (3*3*1)
</v>
          </cell>
          <cell r="D285">
            <v>56498.068130448817</v>
          </cell>
        </row>
        <row r="286">
          <cell r="B286" t="str">
            <v>kg</v>
          </cell>
          <cell r="C286" t="str">
            <v xml:space="preserve">Plastificante (Sikament)
</v>
          </cell>
          <cell r="D286">
            <v>7846.866451404584</v>
          </cell>
        </row>
        <row r="287">
          <cell r="B287" t="str">
            <v>m</v>
          </cell>
          <cell r="C287" t="str">
            <v xml:space="preserve">Platina de 1´´ x 1/4´´ (cerramiento en malla)
</v>
          </cell>
          <cell r="D287">
            <v>3661.5911527284466</v>
          </cell>
        </row>
        <row r="288">
          <cell r="B288" t="str">
            <v>u</v>
          </cell>
          <cell r="C288" t="str">
            <v xml:space="preserve">Poste de madera para cercas </v>
          </cell>
          <cell r="D288">
            <v>9692.4058144675619</v>
          </cell>
        </row>
        <row r="289">
          <cell r="B289" t="str">
            <v>u</v>
          </cell>
          <cell r="C289" t="str">
            <v xml:space="preserve">Poste en angulo de 2*2*1/4 de 3,5m para señal
</v>
          </cell>
          <cell r="D289">
            <v>70758.228802066515</v>
          </cell>
        </row>
        <row r="290">
          <cell r="B290" t="str">
            <v>u</v>
          </cell>
          <cell r="C290" t="str">
            <v>Poste kilometraje</v>
          </cell>
          <cell r="D290">
            <v>75639.125998748466</v>
          </cell>
        </row>
        <row r="291">
          <cell r="B291" t="str">
            <v>u</v>
          </cell>
          <cell r="C291" t="str">
            <v>Postes De Concreto Para Cercas 2,00 Mts</v>
          </cell>
          <cell r="D291">
            <v>34337.51817888279</v>
          </cell>
        </row>
        <row r="292">
          <cell r="B292" t="str">
            <v>u</v>
          </cell>
          <cell r="C292" t="str">
            <v xml:space="preserve">Postes de concreto para cercas
</v>
          </cell>
          <cell r="D292">
            <v>34337.51817888279</v>
          </cell>
        </row>
        <row r="293">
          <cell r="B293" t="str">
            <v>u</v>
          </cell>
          <cell r="C293" t="str">
            <v xml:space="preserve">Postes para defensa metálica (1,80m)
</v>
          </cell>
          <cell r="D293">
            <v>101782.5789473684</v>
          </cell>
        </row>
        <row r="294">
          <cell r="B294" t="str">
            <v>lb</v>
          </cell>
          <cell r="C294" t="str">
            <v>Puntilla</v>
          </cell>
          <cell r="D294">
            <v>2623.6680658701962</v>
          </cell>
        </row>
        <row r="295">
          <cell r="B295" t="str">
            <v>lt</v>
          </cell>
          <cell r="C295" t="str">
            <v>Químico estabilizante (PROBASE)</v>
          </cell>
          <cell r="D295">
            <v>69219.720342912493</v>
          </cell>
        </row>
        <row r="296">
          <cell r="B296" t="str">
            <v>kg</v>
          </cell>
          <cell r="C296" t="str">
            <v xml:space="preserve">Refuerzo de 3/8'' 60000 psi
</v>
          </cell>
          <cell r="D296">
            <v>2467.2974491443329</v>
          </cell>
        </row>
        <row r="297">
          <cell r="B297" t="str">
            <v>kg</v>
          </cell>
          <cell r="C297" t="str">
            <v xml:space="preserve">Resina termoplástica </v>
          </cell>
          <cell r="D297">
            <v>7775.5026800129144</v>
          </cell>
        </row>
        <row r="298">
          <cell r="B298" t="str">
            <v>u</v>
          </cell>
          <cell r="C298" t="str">
            <v>Salida en PVC D=2´´</v>
          </cell>
          <cell r="D298">
            <v>2056.9557636422342</v>
          </cell>
        </row>
        <row r="299">
          <cell r="B299" t="str">
            <v>u</v>
          </cell>
          <cell r="C299" t="str">
            <v xml:space="preserve">Sección De Tope Defensa Metálica </v>
          </cell>
          <cell r="D299">
            <v>43710.309977397475</v>
          </cell>
        </row>
        <row r="300">
          <cell r="B300" t="str">
            <v>u</v>
          </cell>
          <cell r="C300" t="str">
            <v>Sección final de defensa metálica</v>
          </cell>
          <cell r="D300">
            <v>59950.81530513399</v>
          </cell>
        </row>
        <row r="301">
          <cell r="B301" t="str">
            <v>u</v>
          </cell>
          <cell r="C301" t="str">
            <v>Sección tope</v>
          </cell>
          <cell r="D301">
            <v>58197.155569906354</v>
          </cell>
        </row>
        <row r="302">
          <cell r="B302" t="str">
            <v>m</v>
          </cell>
          <cell r="C302" t="str">
            <v>Sello de silicona o sellador autonivelante</v>
          </cell>
          <cell r="D302">
            <v>5503.4061349693238</v>
          </cell>
        </row>
        <row r="303">
          <cell r="B303" t="str">
            <v>kg</v>
          </cell>
          <cell r="C303" t="str">
            <v>Semilla Para Empradizar Tipo Braquiaria</v>
          </cell>
          <cell r="D303">
            <v>40185.149564094281</v>
          </cell>
        </row>
        <row r="304">
          <cell r="B304" t="str">
            <v>kg</v>
          </cell>
          <cell r="C304" t="str">
            <v>Semillas para empradizar</v>
          </cell>
          <cell r="D304">
            <v>33747.717597675161</v>
          </cell>
        </row>
        <row r="305">
          <cell r="B305" t="str">
            <v>u</v>
          </cell>
          <cell r="C305" t="str">
            <v xml:space="preserve">Señal (grupo 1) tablero en lamina galvanizada de 90*90 cm, calibre 16 reflectivo tipo 1./ incluye poste)
</v>
          </cell>
          <cell r="D305">
            <v>258767.13400064575</v>
          </cell>
        </row>
        <row r="306">
          <cell r="B306" t="str">
            <v>u</v>
          </cell>
          <cell r="C306" t="str">
            <v xml:space="preserve">Señal (grupo 1). Tablero en lámina galvanizada de 75cm*75cm, calibre 16, reflectivo tipo 1/ incluye poste )
</v>
          </cell>
          <cell r="D306">
            <v>219842.3945753955</v>
          </cell>
        </row>
        <row r="307">
          <cell r="B307" t="str">
            <v>u</v>
          </cell>
          <cell r="C307" t="str">
            <v xml:space="preserve">Señal (grupo 2). Tablero en lámina galvanizado de 1,2m*0,4m, calibre 16, reflectivo tipo 1. 
</v>
          </cell>
          <cell r="D307">
            <v>185849.86364573991</v>
          </cell>
        </row>
        <row r="308">
          <cell r="B308" t="str">
            <v>u</v>
          </cell>
          <cell r="C308" t="str">
            <v xml:space="preserve">Señal (grupo 3 ferrocarril) (SP-54). Tablero en lámina galvanizado de 2,4m*0,3m, calibre 16, reflectivo tipo 1. 
</v>
          </cell>
          <cell r="D308">
            <v>289332.86696803354</v>
          </cell>
        </row>
        <row r="309">
          <cell r="B309" t="str">
            <v>u</v>
          </cell>
          <cell r="C309" t="str">
            <v xml:space="preserve">Señal (grupo 4). Tablero en lámina galvanizado de 60cm*75cm, calibre 16, reflectivo tipo 1. (delineador de curva horizontal)
</v>
          </cell>
          <cell r="D309">
            <v>164059.5957805129</v>
          </cell>
        </row>
        <row r="310">
          <cell r="B310" t="str">
            <v>m2</v>
          </cell>
          <cell r="C310" t="str">
            <v xml:space="preserve">Señal (grupo 5). Tablero en lámina galvanizado de 0,90m*1,13m, calibre 16, reflectivo tipo 1. 
</v>
          </cell>
          <cell r="D310">
            <v>242800.53961898608</v>
          </cell>
        </row>
        <row r="311">
          <cell r="B311" t="str">
            <v>u</v>
          </cell>
          <cell r="C311" t="str">
            <v>Señal temporal preventiva</v>
          </cell>
          <cell r="D311">
            <v>141250.94239586694</v>
          </cell>
        </row>
        <row r="312">
          <cell r="B312" t="str">
            <v>kg</v>
          </cell>
          <cell r="C312" t="str">
            <v>Sika Color C</v>
          </cell>
          <cell r="D312">
            <v>19038.898442501955</v>
          </cell>
        </row>
        <row r="313">
          <cell r="B313" t="str">
            <v>kg</v>
          </cell>
          <cell r="C313" t="str">
            <v>Sika Top 122</v>
          </cell>
          <cell r="D313">
            <v>5682.6026638682588</v>
          </cell>
        </row>
        <row r="314">
          <cell r="B314" t="str">
            <v>kg</v>
          </cell>
          <cell r="C314" t="str">
            <v>Sika Top Armatec 108</v>
          </cell>
          <cell r="D314">
            <v>14611.732192444299</v>
          </cell>
        </row>
        <row r="315">
          <cell r="B315" t="str">
            <v>kg</v>
          </cell>
          <cell r="C315" t="str">
            <v>Sikadur 32 Primer</v>
          </cell>
          <cell r="D315">
            <v>77429.691959961245</v>
          </cell>
        </row>
        <row r="316">
          <cell r="B316" t="str">
            <v>kg</v>
          </cell>
          <cell r="C316" t="str">
            <v>Sikaset L - Acelerante</v>
          </cell>
          <cell r="D316">
            <v>12801.401226993863</v>
          </cell>
        </row>
        <row r="317">
          <cell r="B317" t="str">
            <v>kg</v>
          </cell>
          <cell r="C317" t="str">
            <v>Soldadura 6013 de 1/8</v>
          </cell>
          <cell r="D317">
            <v>6836.2295124313841</v>
          </cell>
        </row>
        <row r="318">
          <cell r="B318" t="str">
            <v>kg</v>
          </cell>
          <cell r="C318" t="str">
            <v>Soldadura 7018</v>
          </cell>
          <cell r="D318">
            <v>8065.6803680981584</v>
          </cell>
        </row>
        <row r="319">
          <cell r="B319" t="str">
            <v>kg</v>
          </cell>
          <cell r="C319" t="str">
            <v xml:space="preserve">Soldadura E70XX o en arco sumergido
</v>
          </cell>
          <cell r="D319">
            <v>11455.984242815626</v>
          </cell>
        </row>
        <row r="320">
          <cell r="B320" t="str">
            <v>u</v>
          </cell>
          <cell r="C320" t="str">
            <v xml:space="preserve">Soldadura en PVC 1/8 de galón (anclajes)
</v>
          </cell>
          <cell r="D320">
            <v>34440.366343020061</v>
          </cell>
        </row>
        <row r="321">
          <cell r="B321" t="str">
            <v>kg</v>
          </cell>
          <cell r="C321" t="str">
            <v>Soldadura L-70</v>
          </cell>
          <cell r="D321">
            <v>15152.20781401356</v>
          </cell>
        </row>
        <row r="322">
          <cell r="B322" t="str">
            <v>gal</v>
          </cell>
          <cell r="C322" t="str">
            <v xml:space="preserve">Superplastificante Sikament
</v>
          </cell>
          <cell r="D322">
            <v>32100.851647400708</v>
          </cell>
        </row>
        <row r="323">
          <cell r="B323" t="str">
            <v>u</v>
          </cell>
          <cell r="C323" t="str">
            <v xml:space="preserve">Tabla burda en madera aserrada (0,30*0,03*3,00) 
</v>
          </cell>
          <cell r="D323">
            <v>18732.989990313203</v>
          </cell>
        </row>
        <row r="324">
          <cell r="B324" t="str">
            <v>u</v>
          </cell>
          <cell r="C324" t="str">
            <v xml:space="preserve">Tablero en lámina galvanizada de 1,2 cm*0,4 cm, calibre 16, reflectivo tipo 1.
</v>
          </cell>
          <cell r="D324">
            <v>102129.95259928962</v>
          </cell>
        </row>
        <row r="325">
          <cell r="B325" t="str">
            <v>u</v>
          </cell>
          <cell r="C325" t="str">
            <v xml:space="preserve">Tablero en lámina galvanizada de 2,4 m*30 cm, calibre 16, reflectivo tipo 1.
</v>
          </cell>
          <cell r="D325">
            <v>174055.18895705519</v>
          </cell>
        </row>
        <row r="326">
          <cell r="B326" t="str">
            <v>u</v>
          </cell>
          <cell r="C326" t="str">
            <v xml:space="preserve">Tablero en lámina galvanizada de 60 cm*75cm, calibre 16, reflectivo tipo 1
</v>
          </cell>
          <cell r="D326">
            <v>149815.64443009361</v>
          </cell>
        </row>
        <row r="327">
          <cell r="B327" t="str">
            <v>u</v>
          </cell>
          <cell r="C327" t="str">
            <v xml:space="preserve">Tablero en lámina galvanizada de 75cm*75cm, calibre 16, reflectivo tipo 1. Incluye poste de 2*2*1/4´´ 
</v>
          </cell>
          <cell r="D327">
            <v>175424.74368743945</v>
          </cell>
        </row>
        <row r="328">
          <cell r="B328" t="str">
            <v>u</v>
          </cell>
          <cell r="C328" t="str">
            <v xml:space="preserve">Tablero en lámina galvanizado de 0,90m*1,13m, calibre 16, reflectivo tipo 1. </v>
          </cell>
          <cell r="D328">
            <v>271815.16002583143</v>
          </cell>
        </row>
        <row r="329">
          <cell r="B329" t="str">
            <v>u</v>
          </cell>
          <cell r="C329" t="str">
            <v>Tablestaca de madera aserrada (0.25x0.03x3)</v>
          </cell>
          <cell r="D329">
            <v>16530.285685197279</v>
          </cell>
        </row>
        <row r="330">
          <cell r="B330" t="str">
            <v>u</v>
          </cell>
          <cell r="C330" t="str">
            <v xml:space="preserve">Tablestaca en madera aserrada (0,25*0,05*3)
</v>
          </cell>
          <cell r="D330">
            <v>21051.340142579065</v>
          </cell>
        </row>
        <row r="331">
          <cell r="B331" t="str">
            <v>u</v>
          </cell>
          <cell r="C331" t="str">
            <v xml:space="preserve">Tablestaca en madera aserrada (0,3*0,03*3)
</v>
          </cell>
          <cell r="D331">
            <v>18388.975375771999</v>
          </cell>
        </row>
        <row r="332">
          <cell r="B332" t="str">
            <v>u</v>
          </cell>
          <cell r="C332" t="str">
            <v xml:space="preserve">Tablestaca metálica (riel de 70 lb/yarda)
</v>
          </cell>
          <cell r="D332">
            <v>73486.843590571516</v>
          </cell>
        </row>
        <row r="333">
          <cell r="B333" t="str">
            <v>u</v>
          </cell>
          <cell r="C333" t="str">
            <v>Tacha reflectiva</v>
          </cell>
          <cell r="D333">
            <v>4632.3483371004195</v>
          </cell>
        </row>
        <row r="334">
          <cell r="B334" t="str">
            <v>u</v>
          </cell>
          <cell r="C334" t="str">
            <v xml:space="preserve">Tachón en resina de (50*15*8) cm
</v>
          </cell>
          <cell r="D334">
            <v>27475.051985792699</v>
          </cell>
        </row>
        <row r="335">
          <cell r="B335" t="str">
            <v>u</v>
          </cell>
          <cell r="C335" t="str">
            <v xml:space="preserve">Tapón en PVC RD21 de 1´´ (para anclaje)
</v>
          </cell>
          <cell r="D335">
            <v>1323.378172424927</v>
          </cell>
        </row>
        <row r="336">
          <cell r="B336" t="str">
            <v>m3</v>
          </cell>
          <cell r="C336" t="str">
            <v xml:space="preserve">Tierra abonada </v>
          </cell>
          <cell r="D336">
            <v>54615.325691228289</v>
          </cell>
        </row>
        <row r="337">
          <cell r="B337" t="str">
            <v>m3</v>
          </cell>
          <cell r="C337" t="str">
            <v xml:space="preserve">Tierra común
</v>
          </cell>
          <cell r="D337">
            <v>14891.483895724985</v>
          </cell>
        </row>
        <row r="338">
          <cell r="B338" t="str">
            <v>u</v>
          </cell>
          <cell r="C338" t="str">
            <v>Tornillos de Unión de D= 12 mm</v>
          </cell>
          <cell r="D338">
            <v>953.96570875040345</v>
          </cell>
        </row>
        <row r="339">
          <cell r="B339" t="str">
            <v>u</v>
          </cell>
          <cell r="C339" t="str">
            <v>Tornillos para defensa metálica</v>
          </cell>
          <cell r="D339">
            <v>2803.1269615757178</v>
          </cell>
        </row>
        <row r="340">
          <cell r="B340" t="str">
            <v>kg</v>
          </cell>
          <cell r="C340" t="str">
            <v>Torón de tensionmiento 1/2´´ o 5/8´´</v>
          </cell>
          <cell r="D340">
            <v>5211.654246044558</v>
          </cell>
        </row>
        <row r="341">
          <cell r="B341" t="str">
            <v>u</v>
          </cell>
          <cell r="C341" t="str">
            <v>Tramo Curvo De 4,13 M Galvanizado</v>
          </cell>
          <cell r="D341">
            <v>274022.18960284145</v>
          </cell>
        </row>
        <row r="342">
          <cell r="B342" t="str">
            <v>u</v>
          </cell>
          <cell r="C342" t="str">
            <v>Tramo Final O Terminal 2,5 Mm, De 71 Cm Galvanizado</v>
          </cell>
          <cell r="D342">
            <v>59945.567969002252</v>
          </cell>
        </row>
        <row r="343">
          <cell r="B343" t="str">
            <v>m</v>
          </cell>
          <cell r="C343" t="str">
            <v xml:space="preserve">Tramo recto para defensas metálicas (4,13m)
</v>
          </cell>
          <cell r="D343">
            <v>75420.514040722075</v>
          </cell>
        </row>
        <row r="344">
          <cell r="B344" t="str">
            <v>u</v>
          </cell>
          <cell r="C344" t="str">
            <v>Transductores Electrónicos (Incluye Cables, Protección Contra El Concreto Y Panel De Lectura)</v>
          </cell>
          <cell r="D344">
            <v>1409495.3540845977</v>
          </cell>
        </row>
        <row r="345">
          <cell r="B345" t="str">
            <v>u</v>
          </cell>
          <cell r="C345" t="str">
            <v>Transductores electrónicos (incluye cables, protección contra el concreto y panel de lectura)</v>
          </cell>
          <cell r="D345">
            <v>1401612.8057474974</v>
          </cell>
        </row>
        <row r="346">
          <cell r="B346" t="str">
            <v>u</v>
          </cell>
          <cell r="C346" t="str">
            <v>Transductores Mecánicos (Incluye Cables, Protección Contra El Concreto Y Panel De Lectura)</v>
          </cell>
          <cell r="D346">
            <v>882175.85366483685</v>
          </cell>
        </row>
        <row r="347">
          <cell r="B347" t="str">
            <v>u</v>
          </cell>
          <cell r="C347" t="str">
            <v>Transductores mecánicos (incluye cables, protección contra el concreto y panel de lectura)</v>
          </cell>
          <cell r="D347">
            <v>856085.04895059729</v>
          </cell>
        </row>
        <row r="348">
          <cell r="B348" t="str">
            <v>m3</v>
          </cell>
          <cell r="C348" t="str">
            <v xml:space="preserve">Triturado tamaño 1/2''
</v>
          </cell>
          <cell r="D348">
            <v>62693.073167581526</v>
          </cell>
        </row>
        <row r="349">
          <cell r="B349" t="str">
            <v>kg</v>
          </cell>
          <cell r="C349" t="str">
            <v xml:space="preserve">Trompetas de 12 torones (tensionamiento)
</v>
          </cell>
          <cell r="D349">
            <v>67800.830158217621</v>
          </cell>
        </row>
        <row r="350">
          <cell r="B350" t="str">
            <v>m</v>
          </cell>
          <cell r="C350" t="str">
            <v xml:space="preserve">Tubería D=4´´ tipo pesado, E=2mm (baranda metálica)
</v>
          </cell>
          <cell r="D350">
            <v>45669.665288989338</v>
          </cell>
        </row>
        <row r="351">
          <cell r="B351" t="str">
            <v>u</v>
          </cell>
          <cell r="C351" t="str">
            <v xml:space="preserve">Tubería de 10´´ PAA vaciado tremi de 4 mts
</v>
          </cell>
          <cell r="D351">
            <v>86320.778301582162</v>
          </cell>
        </row>
        <row r="352">
          <cell r="B352" t="str">
            <v>m</v>
          </cell>
          <cell r="C352" t="str">
            <v>Tubería de Plástico</v>
          </cell>
          <cell r="D352">
            <v>10710.86251210849</v>
          </cell>
        </row>
        <row r="353">
          <cell r="B353" t="str">
            <v>m</v>
          </cell>
          <cell r="C353" t="str">
            <v xml:space="preserve">Tubería en H de D=1/4´´, H=1.40m, A=0.20m (baranda metálica)
</v>
          </cell>
          <cell r="D353">
            <v>60134.472069744901</v>
          </cell>
        </row>
        <row r="354">
          <cell r="B354" t="str">
            <v>m</v>
          </cell>
          <cell r="C354" t="str">
            <v xml:space="preserve">Tubería Perforada en PVC de 2´´
</v>
          </cell>
          <cell r="D354">
            <v>18631.465256717787</v>
          </cell>
        </row>
        <row r="355">
          <cell r="B355" t="str">
            <v>m</v>
          </cell>
          <cell r="C355" t="str">
            <v>Tubería Petrolera 7´´</v>
          </cell>
          <cell r="D355">
            <v>130724.78611559572</v>
          </cell>
        </row>
        <row r="356">
          <cell r="B356" t="str">
            <v>m</v>
          </cell>
          <cell r="C356" t="str">
            <v xml:space="preserve">Tubería Pvc Alcantarillado D= 24´´ </v>
          </cell>
          <cell r="D356">
            <v>385845.02150468191</v>
          </cell>
        </row>
        <row r="357">
          <cell r="B357" t="str">
            <v>m</v>
          </cell>
          <cell r="C357" t="str">
            <v xml:space="preserve">Tubería Pvc Alcantarillado D= 36´´ </v>
          </cell>
          <cell r="D357">
            <v>1040411.3736519211</v>
          </cell>
        </row>
        <row r="358">
          <cell r="B358" t="str">
            <v>m</v>
          </cell>
          <cell r="C358" t="str">
            <v xml:space="preserve">Tubería PVC de 1´´ (para escamas en concreto)
</v>
          </cell>
          <cell r="D358">
            <v>5431.506890416531</v>
          </cell>
        </row>
        <row r="359">
          <cell r="B359" t="str">
            <v>m</v>
          </cell>
          <cell r="C359" t="str">
            <v>Tubería PVC RD21 de 1´´ (para anclajes)</v>
          </cell>
          <cell r="D359">
            <v>5403.1957628737482</v>
          </cell>
        </row>
        <row r="360">
          <cell r="B360" t="str">
            <v>m</v>
          </cell>
          <cell r="C360" t="str">
            <v>Tubo concreto clase C, D=0,25 m</v>
          </cell>
          <cell r="D360">
            <v>36841.546980949301</v>
          </cell>
        </row>
        <row r="361">
          <cell r="B361" t="str">
            <v>m</v>
          </cell>
          <cell r="C361" t="str">
            <v xml:space="preserve">Tubo concreto reforzado 900mm (tipo 1)
</v>
          </cell>
          <cell r="D361">
            <v>379197.69609299314</v>
          </cell>
        </row>
        <row r="362">
          <cell r="B362" t="str">
            <v>m</v>
          </cell>
          <cell r="C362" t="str">
            <v xml:space="preserve">Tubo concreto reforzado 900mm (tipo 2)
</v>
          </cell>
          <cell r="D362">
            <v>381278.78960284143</v>
          </cell>
        </row>
        <row r="363">
          <cell r="B363" t="str">
            <v>m</v>
          </cell>
          <cell r="C363" t="str">
            <v>Tubo concreto simple 450 mm</v>
          </cell>
          <cell r="D363">
            <v>97366.420858895683</v>
          </cell>
        </row>
        <row r="364">
          <cell r="B364" t="str">
            <v>m</v>
          </cell>
          <cell r="C364" t="str">
            <v>Tubo concreto simple 500 mm</v>
          </cell>
          <cell r="D364">
            <v>132882.67264061995</v>
          </cell>
        </row>
        <row r="365">
          <cell r="B365" t="str">
            <v>m</v>
          </cell>
          <cell r="C365" t="str">
            <v>Tubo concreto simple 600 mm</v>
          </cell>
          <cell r="D365">
            <v>160301.92095576363</v>
          </cell>
        </row>
        <row r="366">
          <cell r="B366" t="str">
            <v>m</v>
          </cell>
          <cell r="C366" t="str">
            <v>Tubo concreto simple 750 mm</v>
          </cell>
          <cell r="D366">
            <v>205985.22931869549</v>
          </cell>
        </row>
        <row r="367">
          <cell r="B367" t="str">
            <v>m</v>
          </cell>
          <cell r="C367" t="str">
            <v xml:space="preserve">Tubo corrugado de acero galvanizado MP-68
</v>
          </cell>
          <cell r="D367">
            <v>158015.13186955114</v>
          </cell>
        </row>
        <row r="368">
          <cell r="B368" t="str">
            <v>m</v>
          </cell>
          <cell r="C368" t="str">
            <v xml:space="preserve">Tubo metálico con recubrimiento bituminoso de lámina calibre 12 y diámetro de 60''
</v>
          </cell>
          <cell r="D368">
            <v>130499.15066193088</v>
          </cell>
        </row>
        <row r="369">
          <cell r="B369" t="str">
            <v>m</v>
          </cell>
          <cell r="C369" t="str">
            <v>Tubo metálico de alta resistencia</v>
          </cell>
          <cell r="D369">
            <v>54621.620729738446</v>
          </cell>
        </row>
        <row r="370">
          <cell r="B370" t="str">
            <v>m</v>
          </cell>
          <cell r="C370" t="str">
            <v>Tubo Metálico De Alta Resistencia</v>
          </cell>
          <cell r="D370">
            <v>56246.195996125272</v>
          </cell>
        </row>
        <row r="371">
          <cell r="B371" t="str">
            <v>u</v>
          </cell>
          <cell r="C371" t="str">
            <v xml:space="preserve">Tubo para cerramiento, calibre 16 de 2,7m (cerramientos en malla)
</v>
          </cell>
          <cell r="D371">
            <v>30282.457506244198</v>
          </cell>
        </row>
        <row r="372">
          <cell r="B372" t="str">
            <v>u</v>
          </cell>
          <cell r="C372" t="str">
            <v>Unión en PVC D=2´´</v>
          </cell>
          <cell r="D372">
            <v>3122.7501834630289</v>
          </cell>
        </row>
        <row r="373">
          <cell r="B373" t="str">
            <v>u</v>
          </cell>
          <cell r="C373" t="str">
            <v xml:space="preserve">Unión en PVC RD21 de 1´´ (para anclajes)
</v>
          </cell>
          <cell r="D373">
            <v>1204.7883758475941</v>
          </cell>
        </row>
        <row r="374">
          <cell r="B374" t="str">
            <v>u</v>
          </cell>
          <cell r="C374" t="str">
            <v>Uniones especiales de alta resistencia para tubería</v>
          </cell>
          <cell r="D374">
            <v>38143.935808847265</v>
          </cell>
        </row>
        <row r="375">
          <cell r="B375" t="str">
            <v>u</v>
          </cell>
          <cell r="C375" t="str">
            <v>Uniones Especiales De Alta Resistencia Para Tubería</v>
          </cell>
          <cell r="D375">
            <v>33725.678785921853</v>
          </cell>
        </row>
        <row r="376">
          <cell r="B376" t="str">
            <v>kg</v>
          </cell>
          <cell r="C376" t="str">
            <v>Varilla 5/8</v>
          </cell>
          <cell r="D376">
            <v>2514.5234743299966</v>
          </cell>
        </row>
        <row r="377">
          <cell r="B377" t="str">
            <v>glb</v>
          </cell>
          <cell r="C377" t="str">
            <v>Pintura y Estacas</v>
          </cell>
          <cell r="D377">
            <v>75717</v>
          </cell>
        </row>
        <row r="378">
          <cell r="B378" t="str">
            <v>u</v>
          </cell>
          <cell r="C378" t="str">
            <v>Disco abrasivo corte de metal 14"</v>
          </cell>
          <cell r="D378">
            <v>14500</v>
          </cell>
        </row>
        <row r="379">
          <cell r="B379" t="str">
            <v>un</v>
          </cell>
          <cell r="C379" t="str">
            <v>Canastilla o silla pasajuntas</v>
          </cell>
          <cell r="D379">
            <v>14500</v>
          </cell>
        </row>
        <row r="380">
          <cell r="B380" t="str">
            <v>M2</v>
          </cell>
          <cell r="C380" t="str">
            <v>Loseta Pref A55 tactil alerta</v>
          </cell>
          <cell r="D380">
            <v>65800</v>
          </cell>
        </row>
        <row r="381">
          <cell r="B381" t="str">
            <v>m2</v>
          </cell>
          <cell r="C381" t="str">
            <v>Adoquin Rectangular Plano (8x10x20)mm</v>
          </cell>
          <cell r="D381">
            <v>62750</v>
          </cell>
        </row>
        <row r="382">
          <cell r="B382" t="str">
            <v>UND</v>
          </cell>
          <cell r="C382" t="str">
            <v>Bolardo TIPO M-63</v>
          </cell>
          <cell r="D382">
            <v>112550.2</v>
          </cell>
        </row>
        <row r="383">
          <cell r="B383" t="str">
            <v>und</v>
          </cell>
          <cell r="C383" t="str">
            <v>Caneca en acero inoxidable tipo Barcelona</v>
          </cell>
          <cell r="D383">
            <v>515800</v>
          </cell>
        </row>
        <row r="384">
          <cell r="B384" t="str">
            <v>m</v>
          </cell>
          <cell r="C384" t="str">
            <v>Tuberia PVC um ext corrugado/int liso um Norma NTC 3722 D=250mm</v>
          </cell>
          <cell r="D384">
            <v>62815</v>
          </cell>
        </row>
        <row r="385">
          <cell r="B385" t="str">
            <v>UND</v>
          </cell>
          <cell r="C385" t="str">
            <v>REJILLA TIPO NORMA EPM(ET-AS-ME08-16)</v>
          </cell>
          <cell r="D385">
            <v>123760</v>
          </cell>
        </row>
        <row r="386">
          <cell r="B386" t="str">
            <v>UND</v>
          </cell>
          <cell r="C386" t="str">
            <v>REJILLA SUMIDERO CONTINUO</v>
          </cell>
          <cell r="D386">
            <v>154308.49</v>
          </cell>
        </row>
        <row r="387">
          <cell r="B387" t="str">
            <v>GAL</v>
          </cell>
          <cell r="C387" t="str">
            <v>Pintura para tráfico acrílica blanc/amar/azul/negro/rojo/verde x 1gal</v>
          </cell>
          <cell r="D387">
            <v>92500</v>
          </cell>
        </row>
        <row r="388">
          <cell r="B388" t="str">
            <v>UND</v>
          </cell>
          <cell r="C388" t="str">
            <v>CINTA DE DEMARCACION (ROLLO 500mx0.70m)</v>
          </cell>
          <cell r="D388">
            <v>32500</v>
          </cell>
        </row>
        <row r="389">
          <cell r="B389" t="str">
            <v>UND</v>
          </cell>
          <cell r="C389" t="str">
            <v>Señal (grupo 1) tablero en lamina galvanizada de 60*60 cm, calibre 16 reflectivo tipo 1./ incluye poste y cimentacion)</v>
          </cell>
          <cell r="D389">
            <v>294800</v>
          </cell>
        </row>
        <row r="390">
          <cell r="B390" t="str">
            <v>m2</v>
          </cell>
          <cell r="C390" t="str">
            <v>Formaleta 1/7</v>
          </cell>
          <cell r="D390">
            <v>30854</v>
          </cell>
        </row>
        <row r="391">
          <cell r="B391" t="str">
            <v>und</v>
          </cell>
          <cell r="C391" t="str">
            <v>Cilindro para MH de 1,2</v>
          </cell>
          <cell r="D391">
            <v>394526</v>
          </cell>
        </row>
        <row r="392">
          <cell r="B392" t="str">
            <v>und</v>
          </cell>
          <cell r="C392" t="str">
            <v>Cono para MH</v>
          </cell>
          <cell r="D392">
            <v>489632</v>
          </cell>
        </row>
        <row r="393">
          <cell r="B393" t="str">
            <v>und</v>
          </cell>
          <cell r="C393" t="str">
            <v xml:space="preserve"> Tapa de concreto para camara de inspeccion
</v>
          </cell>
          <cell r="D393">
            <v>361230</v>
          </cell>
        </row>
        <row r="394">
          <cell r="B394" t="str">
            <v>und</v>
          </cell>
          <cell r="C394" t="str">
            <v>Cañuelas en PVC</v>
          </cell>
          <cell r="D394">
            <v>9200</v>
          </cell>
        </row>
        <row r="395">
          <cell r="B395" t="str">
            <v>und</v>
          </cell>
          <cell r="C395" t="str">
            <v>Cuello y anillo para camara de inspeccion</v>
          </cell>
          <cell r="D395">
            <v>275489</v>
          </cell>
        </row>
        <row r="396">
          <cell r="B396" t="str">
            <v>m</v>
          </cell>
          <cell r="C396" t="str">
            <v>Tuberia pvc de 10"</v>
          </cell>
          <cell r="D396">
            <v>59974</v>
          </cell>
        </row>
        <row r="397">
          <cell r="B397" t="str">
            <v>m</v>
          </cell>
          <cell r="C397" t="str">
            <v>Tubería pvc 6"</v>
          </cell>
          <cell r="D397">
            <v>30762</v>
          </cell>
        </row>
        <row r="398">
          <cell r="B398" t="str">
            <v>m3</v>
          </cell>
          <cell r="C398" t="str">
            <v xml:space="preserve">Triturado 3/4 a 1 pulgada
</v>
          </cell>
          <cell r="D398">
            <v>105000</v>
          </cell>
        </row>
        <row r="399">
          <cell r="B399" t="str">
            <v>und</v>
          </cell>
          <cell r="C399" t="str">
            <v>Kit silla Yee 250x160</v>
          </cell>
          <cell r="D399">
            <v>145963</v>
          </cell>
        </row>
        <row r="400">
          <cell r="B400" t="str">
            <v>und</v>
          </cell>
          <cell r="C400" t="str">
            <v>Kit silla Yee 500x160</v>
          </cell>
          <cell r="D400">
            <v>370459</v>
          </cell>
        </row>
        <row r="401">
          <cell r="B401" t="str">
            <v>und</v>
          </cell>
          <cell r="C401" t="str">
            <v>Codo 45° 6"</v>
          </cell>
          <cell r="D401">
            <v>131456</v>
          </cell>
        </row>
        <row r="402">
          <cell r="B402" t="str">
            <v>M</v>
          </cell>
          <cell r="C402" t="str">
            <v>Malla Naranaja de Señalizacion 1.5x10mt</v>
          </cell>
          <cell r="D402">
            <v>94600</v>
          </cell>
        </row>
        <row r="403">
          <cell r="B403" t="str">
            <v>m</v>
          </cell>
          <cell r="C403" t="str">
            <v>Tuberia PVC um ext corrugado/int liso um Norma NTC 3722 D=610mm</v>
          </cell>
          <cell r="D403">
            <v>434166.66666666669</v>
          </cell>
        </row>
      </sheetData>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LARACIONES"/>
      <sheetName val="DATOS INICIALES"/>
      <sheetName val="ENTIDADES"/>
      <sheetName val="PRESUPUESTO"/>
      <sheetName val="AIU"/>
      <sheetName val="APU"/>
      <sheetName val="MEMORIAS"/>
      <sheetName val="APU AUXILIARES"/>
      <sheetName val="PÓLIZAS OBRA"/>
      <sheetName val="LEGALIZACIÓN OBRA"/>
      <sheetName val="PMA"/>
      <sheetName val="PMT"/>
      <sheetName val="APU GEORREFERENCIACIÓN"/>
      <sheetName val="APU CARACTERIZACIÓN"/>
      <sheetName val="AJUSTE ESTUDIOS"/>
      <sheetName val="INSUMOS GENERALES"/>
      <sheetName val="INSUMOS EQUIPOS"/>
      <sheetName val="INSUMOS MATERIALES"/>
      <sheetName val="MATERIALES"/>
      <sheetName val="INSUMOS TRANSPORTES"/>
      <sheetName val="INSUMOS MANO DE OBRA"/>
      <sheetName val="INSUMOS SERVICIOS"/>
      <sheetName val="EQUIPOS"/>
      <sheetName val="TRANSPORTES"/>
      <sheetName val="MANO DE OBRA"/>
      <sheetName val="SERVICIOS"/>
      <sheetName val="ANÁLISIS TRANSPORTES"/>
      <sheetName val="FP"/>
      <sheetName val="INSUMOS ENSAYOS"/>
      <sheetName val="FACTOR PRESTACIONAL"/>
      <sheetName val="INTERVENTORÍA"/>
      <sheetName val="FM INTERVENTORÍA"/>
      <sheetName val="PÓLIZAS INTERVENTORÍA"/>
      <sheetName val="TASAS_INTERVENTO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3">
          <cell r="G23">
            <v>38192719.310891442</v>
          </cell>
        </row>
      </sheetData>
      <sheetData sheetId="9" refreshError="1"/>
      <sheetData sheetId="10" refreshError="1">
        <row r="50">
          <cell r="F50">
            <v>12906968</v>
          </cell>
        </row>
      </sheetData>
      <sheetData sheetId="11" refreshError="1">
        <row r="30">
          <cell r="H30">
            <v>74239320</v>
          </cell>
        </row>
      </sheetData>
      <sheetData sheetId="12" refreshError="1">
        <row r="62">
          <cell r="G62">
            <v>24212</v>
          </cell>
        </row>
      </sheetData>
      <sheetData sheetId="13" refreshError="1">
        <row r="62">
          <cell r="G62">
            <v>181768</v>
          </cell>
        </row>
      </sheetData>
      <sheetData sheetId="14" refreshError="1">
        <row r="69">
          <cell r="I69" t="str">
            <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G83"/>
  <sheetViews>
    <sheetView tabSelected="1" showWhiteSpace="0" view="pageBreakPreview" topLeftCell="A70" zoomScale="70" zoomScaleNormal="25" zoomScaleSheetLayoutView="70" zoomScalePageLayoutView="60" workbookViewId="0">
      <selection sqref="A1:E5"/>
    </sheetView>
  </sheetViews>
  <sheetFormatPr baseColWidth="10" defaultColWidth="10.88671875" defaultRowHeight="15" customHeight="1" x14ac:dyDescent="0.3"/>
  <cols>
    <col min="1" max="1" width="28" customWidth="1"/>
    <col min="2" max="2" width="60.44140625" customWidth="1"/>
    <col min="3" max="3" width="26.6640625" customWidth="1"/>
    <col min="4" max="4" width="25.33203125" customWidth="1"/>
    <col min="5" max="5" width="28.44140625" customWidth="1"/>
    <col min="6" max="6" width="22.5546875" customWidth="1"/>
    <col min="7" max="7" width="28.6640625" customWidth="1"/>
  </cols>
  <sheetData>
    <row r="1" spans="1:5" ht="38.25" customHeight="1" thickBot="1" x14ac:dyDescent="0.35">
      <c r="A1" s="59" t="s">
        <v>0</v>
      </c>
      <c r="B1" s="132" t="s">
        <v>135</v>
      </c>
      <c r="C1" s="133"/>
      <c r="D1" s="133"/>
      <c r="E1" s="134"/>
    </row>
    <row r="2" spans="1:5" ht="24.6" customHeight="1" thickBot="1" x14ac:dyDescent="0.35">
      <c r="A2" s="59" t="s">
        <v>66</v>
      </c>
      <c r="B2" s="117" t="s">
        <v>136</v>
      </c>
      <c r="C2" s="118"/>
      <c r="D2" s="118"/>
      <c r="E2" s="119"/>
    </row>
    <row r="3" spans="1:5" ht="12.6" customHeight="1" thickBot="1" x14ac:dyDescent="0.35">
      <c r="A3" s="137" t="s">
        <v>1</v>
      </c>
      <c r="B3" s="138"/>
      <c r="C3" s="138"/>
      <c r="D3" s="138"/>
      <c r="E3" s="38"/>
    </row>
    <row r="4" spans="1:5" ht="26.4" customHeight="1" x14ac:dyDescent="0.3">
      <c r="A4" s="139"/>
      <c r="B4" s="140"/>
      <c r="C4" s="135" t="s">
        <v>13</v>
      </c>
      <c r="D4" s="136"/>
      <c r="E4" s="58" t="s">
        <v>67</v>
      </c>
    </row>
    <row r="5" spans="1:5" ht="14.4" x14ac:dyDescent="0.3">
      <c r="A5" s="55" t="s">
        <v>2</v>
      </c>
      <c r="B5" s="56" t="s">
        <v>3</v>
      </c>
      <c r="C5" s="55" t="s">
        <v>6</v>
      </c>
      <c r="D5" s="57" t="s">
        <v>7</v>
      </c>
      <c r="E5" s="57" t="s">
        <v>7</v>
      </c>
    </row>
    <row r="6" spans="1:5" ht="14.4" x14ac:dyDescent="0.3">
      <c r="A6" s="51"/>
      <c r="B6" s="54" t="s">
        <v>68</v>
      </c>
      <c r="C6" s="51"/>
      <c r="D6" s="52"/>
      <c r="E6" s="53"/>
    </row>
    <row r="7" spans="1:5" ht="51.75" customHeight="1" x14ac:dyDescent="0.3">
      <c r="A7" s="51">
        <v>1.1000000000000001</v>
      </c>
      <c r="B7" s="96" t="s">
        <v>69</v>
      </c>
      <c r="C7" s="60">
        <v>867937</v>
      </c>
      <c r="D7" s="52">
        <v>17358740</v>
      </c>
      <c r="E7" s="53">
        <v>19094614</v>
      </c>
    </row>
    <row r="8" spans="1:5" ht="45.75" customHeight="1" x14ac:dyDescent="0.3">
      <c r="A8" s="51">
        <v>1.2</v>
      </c>
      <c r="B8" s="96" t="s">
        <v>70</v>
      </c>
      <c r="C8" s="60">
        <v>294674</v>
      </c>
      <c r="D8" s="52">
        <v>2946740</v>
      </c>
      <c r="E8" s="53">
        <v>37285690.568000004</v>
      </c>
    </row>
    <row r="9" spans="1:5" ht="40.5" customHeight="1" x14ac:dyDescent="0.3">
      <c r="A9" s="51">
        <v>1.3</v>
      </c>
      <c r="B9" s="96" t="s">
        <v>71</v>
      </c>
      <c r="C9" s="60">
        <v>35363</v>
      </c>
      <c r="D9" s="52">
        <v>6506792</v>
      </c>
      <c r="E9" s="53">
        <v>73053946.289999992</v>
      </c>
    </row>
    <row r="10" spans="1:5" ht="51.75" customHeight="1" x14ac:dyDescent="0.3">
      <c r="A10" s="51">
        <v>1.4</v>
      </c>
      <c r="B10" s="96" t="s">
        <v>72</v>
      </c>
      <c r="C10" s="60">
        <v>37922</v>
      </c>
      <c r="D10" s="52">
        <v>139590882</v>
      </c>
      <c r="E10" s="53">
        <v>59343315.424000993</v>
      </c>
    </row>
    <row r="11" spans="1:5" ht="29.25" customHeight="1" x14ac:dyDescent="0.3">
      <c r="A11" s="51">
        <v>1.5</v>
      </c>
      <c r="B11" s="96" t="s">
        <v>73</v>
      </c>
      <c r="C11" s="60">
        <v>50107</v>
      </c>
      <c r="D11" s="52">
        <v>3357169</v>
      </c>
      <c r="E11" s="53">
        <v>5064891.7226400003</v>
      </c>
    </row>
    <row r="12" spans="1:5" ht="41.4" x14ac:dyDescent="0.3">
      <c r="A12" s="51">
        <v>1.6</v>
      </c>
      <c r="B12" s="96" t="s">
        <v>74</v>
      </c>
      <c r="C12" s="60">
        <v>121533</v>
      </c>
      <c r="D12" s="52">
        <v>294839058</v>
      </c>
      <c r="E12" s="53">
        <v>176769517.58729997</v>
      </c>
    </row>
    <row r="13" spans="1:5" ht="26.25" customHeight="1" x14ac:dyDescent="0.3">
      <c r="A13" s="51">
        <v>1.7</v>
      </c>
      <c r="B13" s="96" t="s">
        <v>75</v>
      </c>
      <c r="C13" s="60">
        <v>1045</v>
      </c>
      <c r="D13" s="52">
        <v>6823850</v>
      </c>
      <c r="E13" s="53">
        <v>7496181.0549999997</v>
      </c>
    </row>
    <row r="14" spans="1:5" ht="33.75" customHeight="1" x14ac:dyDescent="0.3">
      <c r="A14" s="51">
        <v>1.8</v>
      </c>
      <c r="B14" s="96" t="s">
        <v>76</v>
      </c>
      <c r="C14" s="60">
        <v>7038</v>
      </c>
      <c r="D14" s="52">
        <v>377982828</v>
      </c>
      <c r="E14" s="53">
        <v>259362827.63999999</v>
      </c>
    </row>
    <row r="15" spans="1:5" ht="30.75" customHeight="1" x14ac:dyDescent="0.3">
      <c r="A15" s="51">
        <v>1.9</v>
      </c>
      <c r="B15" s="96" t="s">
        <v>77</v>
      </c>
      <c r="C15" s="60">
        <v>681075</v>
      </c>
      <c r="D15" s="52">
        <v>578913750</v>
      </c>
      <c r="E15" s="53">
        <v>447999965.37000006</v>
      </c>
    </row>
    <row r="16" spans="1:5" ht="39" customHeight="1" x14ac:dyDescent="0.3">
      <c r="A16" s="99">
        <v>1.1000000000000001</v>
      </c>
      <c r="B16" s="96" t="s">
        <v>78</v>
      </c>
      <c r="C16" s="60">
        <v>486802</v>
      </c>
      <c r="D16" s="52">
        <v>151395422</v>
      </c>
      <c r="E16" s="53">
        <v>174388686.90660009</v>
      </c>
    </row>
    <row r="17" spans="1:5" ht="14.4" x14ac:dyDescent="0.3">
      <c r="A17" s="51">
        <v>2</v>
      </c>
      <c r="B17" s="73" t="s">
        <v>79</v>
      </c>
      <c r="C17" s="60" t="s">
        <v>125</v>
      </c>
      <c r="D17" s="52" t="s">
        <v>125</v>
      </c>
      <c r="E17" s="53"/>
    </row>
    <row r="18" spans="1:5" ht="42.75" customHeight="1" x14ac:dyDescent="0.3">
      <c r="A18" s="51">
        <v>2.1</v>
      </c>
      <c r="B18" s="96" t="s">
        <v>80</v>
      </c>
      <c r="C18" s="60">
        <v>1045</v>
      </c>
      <c r="D18" s="52">
        <v>3447455</v>
      </c>
      <c r="E18" s="53">
        <v>2729783.1715000002</v>
      </c>
    </row>
    <row r="19" spans="1:5" ht="33" customHeight="1" x14ac:dyDescent="0.3">
      <c r="A19" s="51">
        <v>2.2000000000000002</v>
      </c>
      <c r="B19" s="96" t="s">
        <v>81</v>
      </c>
      <c r="C19" s="60">
        <v>7038</v>
      </c>
      <c r="D19" s="52">
        <v>279331182</v>
      </c>
      <c r="E19" s="53">
        <v>209369964.53628004</v>
      </c>
    </row>
    <row r="20" spans="1:5" ht="30" customHeight="1" x14ac:dyDescent="0.3">
      <c r="A20" s="51">
        <v>2.2999999999999998</v>
      </c>
      <c r="B20" s="96" t="s">
        <v>82</v>
      </c>
      <c r="C20" s="60">
        <v>129490</v>
      </c>
      <c r="D20" s="52">
        <v>634889470</v>
      </c>
      <c r="E20" s="53">
        <v>483225731.88999999</v>
      </c>
    </row>
    <row r="21" spans="1:5" ht="15.75" customHeight="1" x14ac:dyDescent="0.3">
      <c r="A21" s="51">
        <v>3</v>
      </c>
      <c r="B21" s="73" t="s">
        <v>83</v>
      </c>
      <c r="C21" s="60" t="s">
        <v>125</v>
      </c>
      <c r="D21" s="52" t="s">
        <v>125</v>
      </c>
      <c r="E21" s="53"/>
    </row>
    <row r="22" spans="1:5" ht="41.25" customHeight="1" x14ac:dyDescent="0.3">
      <c r="A22" s="51">
        <v>3.1</v>
      </c>
      <c r="B22" s="96" t="s">
        <v>84</v>
      </c>
      <c r="C22" s="60">
        <v>37922</v>
      </c>
      <c r="D22" s="52">
        <v>23359952</v>
      </c>
      <c r="E22" s="53">
        <v>20690394.888</v>
      </c>
    </row>
    <row r="23" spans="1:5" ht="27" customHeight="1" x14ac:dyDescent="0.3">
      <c r="A23" s="51">
        <v>3.2</v>
      </c>
      <c r="B23" s="96" t="s">
        <v>85</v>
      </c>
      <c r="C23" s="60">
        <v>763850</v>
      </c>
      <c r="D23" s="52">
        <v>85551200</v>
      </c>
      <c r="E23" s="53">
        <v>78540584.700000018</v>
      </c>
    </row>
    <row r="24" spans="1:5" ht="39" customHeight="1" x14ac:dyDescent="0.3">
      <c r="A24" s="51">
        <v>3.3</v>
      </c>
      <c r="B24" s="96" t="s">
        <v>86</v>
      </c>
      <c r="C24" s="60">
        <v>820863</v>
      </c>
      <c r="D24" s="52">
        <v>73877670</v>
      </c>
      <c r="E24" s="53">
        <v>47749600.710000001</v>
      </c>
    </row>
    <row r="25" spans="1:5" ht="30.75" customHeight="1" x14ac:dyDescent="0.3">
      <c r="A25" s="51">
        <v>3.4</v>
      </c>
      <c r="B25" s="96" t="s">
        <v>87</v>
      </c>
      <c r="C25" s="60">
        <v>7038</v>
      </c>
      <c r="D25" s="52">
        <v>102811104</v>
      </c>
      <c r="E25" s="53">
        <v>90030096</v>
      </c>
    </row>
    <row r="26" spans="1:5" ht="27.6" x14ac:dyDescent="0.3">
      <c r="A26" s="51">
        <v>3.5</v>
      </c>
      <c r="B26" s="96" t="s">
        <v>88</v>
      </c>
      <c r="C26" s="60">
        <v>1797707</v>
      </c>
      <c r="D26" s="52">
        <v>176175286</v>
      </c>
      <c r="E26" s="53">
        <v>0</v>
      </c>
    </row>
    <row r="27" spans="1:5" ht="14.4" x14ac:dyDescent="0.3">
      <c r="A27" s="51">
        <v>4</v>
      </c>
      <c r="B27" s="97" t="s">
        <v>89</v>
      </c>
      <c r="C27" s="60" t="s">
        <v>125</v>
      </c>
      <c r="D27" s="52" t="s">
        <v>125</v>
      </c>
      <c r="E27" s="53"/>
    </row>
    <row r="28" spans="1:5" ht="39" customHeight="1" x14ac:dyDescent="0.3">
      <c r="A28" s="51">
        <v>4.0999999999999996</v>
      </c>
      <c r="B28" s="96" t="s">
        <v>90</v>
      </c>
      <c r="C28" s="60">
        <v>50107</v>
      </c>
      <c r="D28" s="52">
        <v>7916906</v>
      </c>
      <c r="E28" s="53">
        <v>0</v>
      </c>
    </row>
    <row r="29" spans="1:5" ht="27.6" x14ac:dyDescent="0.3">
      <c r="A29" s="51">
        <v>4.2</v>
      </c>
      <c r="B29" s="96" t="s">
        <v>91</v>
      </c>
      <c r="C29" s="60">
        <v>7038</v>
      </c>
      <c r="D29" s="52">
        <v>382649022</v>
      </c>
      <c r="E29" s="53">
        <v>0</v>
      </c>
    </row>
    <row r="30" spans="1:5" ht="67.5" customHeight="1" x14ac:dyDescent="0.3">
      <c r="A30" s="51">
        <v>4.3</v>
      </c>
      <c r="B30" s="96" t="s">
        <v>92</v>
      </c>
      <c r="C30" s="60">
        <v>691721</v>
      </c>
      <c r="D30" s="52">
        <v>109291918</v>
      </c>
      <c r="E30" s="53">
        <v>0</v>
      </c>
    </row>
    <row r="31" spans="1:5" ht="69" customHeight="1" x14ac:dyDescent="0.3">
      <c r="A31" s="51">
        <v>4.4000000000000004</v>
      </c>
      <c r="B31" s="96" t="s">
        <v>93</v>
      </c>
      <c r="C31" s="60">
        <v>887968</v>
      </c>
      <c r="D31" s="52">
        <v>232647616</v>
      </c>
      <c r="E31" s="53">
        <v>0</v>
      </c>
    </row>
    <row r="32" spans="1:5" ht="69" x14ac:dyDescent="0.3">
      <c r="A32" s="51">
        <v>4.5</v>
      </c>
      <c r="B32" s="96" t="s">
        <v>94</v>
      </c>
      <c r="C32" s="60">
        <v>358815</v>
      </c>
      <c r="D32" s="52">
        <v>59922105</v>
      </c>
      <c r="E32" s="53">
        <v>0</v>
      </c>
    </row>
    <row r="33" spans="1:5" ht="82.8" x14ac:dyDescent="0.3">
      <c r="A33" s="51">
        <v>4.5999999999999996</v>
      </c>
      <c r="B33" s="96" t="s">
        <v>95</v>
      </c>
      <c r="C33" s="60">
        <v>781052</v>
      </c>
      <c r="D33" s="52">
        <v>135903048</v>
      </c>
      <c r="E33" s="53">
        <v>0</v>
      </c>
    </row>
    <row r="34" spans="1:5" ht="55.2" x14ac:dyDescent="0.3">
      <c r="A34" s="51">
        <v>4.7</v>
      </c>
      <c r="B34" s="96" t="s">
        <v>96</v>
      </c>
      <c r="C34" s="60">
        <v>108955</v>
      </c>
      <c r="D34" s="52">
        <v>15471610</v>
      </c>
      <c r="E34" s="53">
        <v>0</v>
      </c>
    </row>
    <row r="35" spans="1:5" ht="41.4" x14ac:dyDescent="0.3">
      <c r="A35" s="51">
        <v>4.8</v>
      </c>
      <c r="B35" s="96" t="s">
        <v>97</v>
      </c>
      <c r="C35" s="60">
        <v>265470</v>
      </c>
      <c r="D35" s="52">
        <v>59465280</v>
      </c>
      <c r="E35" s="53">
        <v>0</v>
      </c>
    </row>
    <row r="36" spans="1:5" ht="14.4" x14ac:dyDescent="0.3">
      <c r="A36" s="51">
        <v>5</v>
      </c>
      <c r="B36" s="73" t="s">
        <v>98</v>
      </c>
      <c r="C36" s="60" t="s">
        <v>125</v>
      </c>
      <c r="D36" s="52" t="s">
        <v>125</v>
      </c>
      <c r="E36" s="53"/>
    </row>
    <row r="37" spans="1:5" ht="27.6" x14ac:dyDescent="0.3">
      <c r="A37" s="51">
        <v>5.0999999999999996</v>
      </c>
      <c r="B37" s="96" t="s">
        <v>99</v>
      </c>
      <c r="C37" s="60">
        <v>236062</v>
      </c>
      <c r="D37" s="52">
        <v>38005982</v>
      </c>
      <c r="E37" s="53">
        <v>0</v>
      </c>
    </row>
    <row r="38" spans="1:5" ht="27.6" x14ac:dyDescent="0.3">
      <c r="A38" s="51">
        <v>5.2</v>
      </c>
      <c r="B38" s="96" t="s">
        <v>100</v>
      </c>
      <c r="C38" s="60">
        <v>362455</v>
      </c>
      <c r="D38" s="52">
        <v>28996400</v>
      </c>
      <c r="E38" s="53">
        <v>0</v>
      </c>
    </row>
    <row r="39" spans="1:5" ht="41.4" x14ac:dyDescent="0.3">
      <c r="A39" s="51">
        <v>5.3</v>
      </c>
      <c r="B39" s="96" t="s">
        <v>101</v>
      </c>
      <c r="C39" s="60">
        <v>361839</v>
      </c>
      <c r="D39" s="52">
        <v>18453789</v>
      </c>
      <c r="E39" s="53">
        <v>0</v>
      </c>
    </row>
    <row r="40" spans="1:5" ht="14.4" x14ac:dyDescent="0.3">
      <c r="A40" s="51"/>
      <c r="B40" s="73" t="s">
        <v>102</v>
      </c>
      <c r="C40" s="51"/>
      <c r="D40" s="52"/>
      <c r="E40" s="53"/>
    </row>
    <row r="41" spans="1:5" ht="41.4" x14ac:dyDescent="0.3">
      <c r="A41" s="51" t="s">
        <v>114</v>
      </c>
      <c r="B41" s="96" t="s">
        <v>103</v>
      </c>
      <c r="C41" s="60">
        <v>1022563.7017762221</v>
      </c>
      <c r="D41" s="52"/>
      <c r="E41" s="53">
        <v>0</v>
      </c>
    </row>
    <row r="42" spans="1:5" ht="69" x14ac:dyDescent="0.3">
      <c r="A42" s="51" t="s">
        <v>115</v>
      </c>
      <c r="B42" s="96" t="s">
        <v>104</v>
      </c>
      <c r="C42" s="60">
        <v>850527.39650000003</v>
      </c>
      <c r="D42" s="52"/>
      <c r="E42" s="53">
        <v>850527.39650000003</v>
      </c>
    </row>
    <row r="43" spans="1:5" ht="27.6" x14ac:dyDescent="0.3">
      <c r="A43" s="51" t="s">
        <v>116</v>
      </c>
      <c r="B43" s="96" t="s">
        <v>105</v>
      </c>
      <c r="C43" s="60">
        <v>36073.57</v>
      </c>
      <c r="D43" s="52"/>
      <c r="E43" s="53">
        <v>1082207.1000000001</v>
      </c>
    </row>
    <row r="44" spans="1:5" ht="55.2" x14ac:dyDescent="0.3">
      <c r="A44" s="51" t="s">
        <v>117</v>
      </c>
      <c r="B44" s="96" t="s">
        <v>106</v>
      </c>
      <c r="C44" s="60">
        <v>190287.71000000002</v>
      </c>
      <c r="D44" s="52"/>
      <c r="E44" s="53">
        <v>27972293.370000005</v>
      </c>
    </row>
    <row r="45" spans="1:5" ht="55.2" x14ac:dyDescent="0.3">
      <c r="A45" s="51" t="s">
        <v>118</v>
      </c>
      <c r="B45" s="96" t="s">
        <v>107</v>
      </c>
      <c r="C45" s="60">
        <v>174837.71000000002</v>
      </c>
      <c r="D45" s="52"/>
      <c r="E45" s="53">
        <v>103392028.1856</v>
      </c>
    </row>
    <row r="46" spans="1:5" ht="27.6" x14ac:dyDescent="0.3">
      <c r="A46" s="51" t="s">
        <v>119</v>
      </c>
      <c r="B46" s="96" t="s">
        <v>108</v>
      </c>
      <c r="C46" s="60">
        <v>110421.43117647059</v>
      </c>
      <c r="D46" s="52"/>
      <c r="E46" s="53">
        <v>8392028.769411765</v>
      </c>
    </row>
    <row r="47" spans="1:5" ht="41.4" x14ac:dyDescent="0.3">
      <c r="A47" s="51" t="s">
        <v>120</v>
      </c>
      <c r="B47" s="96" t="s">
        <v>109</v>
      </c>
      <c r="C47" s="60">
        <v>64002.84</v>
      </c>
      <c r="D47" s="52"/>
      <c r="E47" s="53">
        <v>8064357.8399999999</v>
      </c>
    </row>
    <row r="48" spans="1:5" ht="27.6" x14ac:dyDescent="0.3">
      <c r="A48" s="51" t="s">
        <v>121</v>
      </c>
      <c r="B48" s="96" t="s">
        <v>110</v>
      </c>
      <c r="C48" s="60">
        <v>44094.065779220778</v>
      </c>
      <c r="D48" s="52"/>
      <c r="E48" s="53">
        <v>59526988.801948048</v>
      </c>
    </row>
    <row r="49" spans="1:5" ht="27.6" x14ac:dyDescent="0.3">
      <c r="A49" s="51" t="s">
        <v>122</v>
      </c>
      <c r="B49" s="96" t="s">
        <v>111</v>
      </c>
      <c r="C49" s="60">
        <v>122881.56333333332</v>
      </c>
      <c r="D49" s="52"/>
      <c r="E49" s="53">
        <v>0</v>
      </c>
    </row>
    <row r="50" spans="1:5" ht="27.6" x14ac:dyDescent="0.3">
      <c r="A50" s="51" t="s">
        <v>123</v>
      </c>
      <c r="B50" s="96" t="s">
        <v>112</v>
      </c>
      <c r="C50" s="60">
        <v>920247.2897802199</v>
      </c>
      <c r="D50" s="52"/>
      <c r="E50" s="53">
        <v>65797681.219285727</v>
      </c>
    </row>
    <row r="51" spans="1:5" ht="14.4" x14ac:dyDescent="0.3">
      <c r="A51" s="51" t="s">
        <v>124</v>
      </c>
      <c r="B51" s="96" t="s">
        <v>113</v>
      </c>
      <c r="C51" s="60">
        <v>19676032.099989999</v>
      </c>
      <c r="D51" s="52"/>
      <c r="E51" s="53">
        <v>0</v>
      </c>
    </row>
    <row r="52" spans="1:5" thickBot="1" x14ac:dyDescent="0.35">
      <c r="A52" s="61"/>
      <c r="B52" s="62"/>
      <c r="C52" s="63"/>
      <c r="D52" s="64"/>
      <c r="E52" s="65"/>
    </row>
    <row r="53" spans="1:5" thickBot="1" x14ac:dyDescent="0.35">
      <c r="A53" s="123" t="s">
        <v>8</v>
      </c>
      <c r="B53" s="124"/>
      <c r="C53" s="66"/>
      <c r="D53" s="88">
        <f>SUM(D7:D39)</f>
        <v>4047882226</v>
      </c>
      <c r="E53" s="92">
        <f>SUM(E7:E52)</f>
        <v>2467273905.142066</v>
      </c>
    </row>
    <row r="54" spans="1:5" ht="14.4" x14ac:dyDescent="0.3">
      <c r="A54" s="80"/>
      <c r="B54" s="80"/>
      <c r="C54" s="81"/>
      <c r="D54" s="89"/>
      <c r="E54" s="94"/>
    </row>
    <row r="55" spans="1:5" ht="14.4" x14ac:dyDescent="0.3">
      <c r="A55" s="130" t="s">
        <v>126</v>
      </c>
      <c r="B55" s="131"/>
      <c r="C55" s="77">
        <v>0.25640000000000002</v>
      </c>
      <c r="D55" s="90">
        <f>ROUND($D$53*C55,0)</f>
        <v>1037877003</v>
      </c>
      <c r="E55" s="95">
        <f>+E53*C55</f>
        <v>632609029.27842581</v>
      </c>
    </row>
    <row r="56" spans="1:5" ht="14.4" x14ac:dyDescent="0.3">
      <c r="A56" s="130" t="s">
        <v>127</v>
      </c>
      <c r="B56" s="131"/>
      <c r="C56" s="77">
        <v>0.01</v>
      </c>
      <c r="D56" s="90">
        <f>ROUND($D$53*C56,0)</f>
        <v>40478822</v>
      </c>
      <c r="E56" s="95">
        <f>+E53*C56</f>
        <v>24672739.051420659</v>
      </c>
    </row>
    <row r="57" spans="1:5" ht="14.4" x14ac:dyDescent="0.3">
      <c r="A57" s="130" t="s">
        <v>128</v>
      </c>
      <c r="B57" s="131"/>
      <c r="C57" s="77">
        <v>0.05</v>
      </c>
      <c r="D57" s="90">
        <f>ROUND($D$53*C57,0)</f>
        <v>202394111</v>
      </c>
      <c r="E57" s="95">
        <f>+E53*C57</f>
        <v>123363695.25710331</v>
      </c>
    </row>
    <row r="58" spans="1:5" ht="14.4" x14ac:dyDescent="0.3">
      <c r="A58" s="130" t="s">
        <v>129</v>
      </c>
      <c r="B58" s="131"/>
      <c r="C58" s="79"/>
      <c r="D58" s="91">
        <f>+[7]PMA!$F$50</f>
        <v>12906968</v>
      </c>
      <c r="E58" s="93">
        <f>+[7]PMA!$F$50</f>
        <v>12906968</v>
      </c>
    </row>
    <row r="59" spans="1:5" ht="14.4" x14ac:dyDescent="0.3">
      <c r="A59" s="130" t="s">
        <v>130</v>
      </c>
      <c r="B59" s="131"/>
      <c r="C59" s="79"/>
      <c r="D59" s="91">
        <f>+[7]PMT!$H$30</f>
        <v>74239320</v>
      </c>
      <c r="E59" s="93">
        <f>+[7]PMT!$H$30</f>
        <v>74239320</v>
      </c>
    </row>
    <row r="60" spans="1:5" ht="14.4" x14ac:dyDescent="0.3">
      <c r="A60" s="130" t="s">
        <v>131</v>
      </c>
      <c r="B60" s="131"/>
      <c r="C60" s="79"/>
      <c r="D60" s="91">
        <f>+'[7]PÓLIZAS OBRA'!$G$23</f>
        <v>38192719.310891442</v>
      </c>
      <c r="E60" s="93">
        <f>+'[7]PÓLIZAS OBRA'!$G$23</f>
        <v>38192719.310891442</v>
      </c>
    </row>
    <row r="61" spans="1:5" ht="14.4" x14ac:dyDescent="0.3">
      <c r="A61" s="130" t="s">
        <v>132</v>
      </c>
      <c r="B61" s="131"/>
      <c r="C61" s="87"/>
      <c r="D61" s="87" t="str">
        <f>+'[7]AJUSTE ESTUDIOS'!$I$69</f>
        <v/>
      </c>
      <c r="E61" s="78"/>
    </row>
    <row r="62" spans="1:5" ht="14.4" x14ac:dyDescent="0.3">
      <c r="A62" s="130" t="s">
        <v>137</v>
      </c>
      <c r="B62" s="131"/>
      <c r="C62" s="87"/>
      <c r="D62" s="101">
        <v>504330975</v>
      </c>
      <c r="E62" s="78">
        <f>254951358+57403492</f>
        <v>312354850</v>
      </c>
    </row>
    <row r="63" spans="1:5" ht="24" x14ac:dyDescent="0.3">
      <c r="A63" s="85" t="s">
        <v>133</v>
      </c>
      <c r="B63" s="86">
        <v>0</v>
      </c>
      <c r="C63" s="83">
        <f>IF(B63="","",'[7]APU GEORREFERENCIACIÓN'!$G$62)</f>
        <v>24212</v>
      </c>
      <c r="D63" s="84" t="str">
        <f>+IF(B63=0,"",ROUND(B63*C63,0))</f>
        <v/>
      </c>
      <c r="E63" s="78"/>
    </row>
    <row r="64" spans="1:5" ht="24" x14ac:dyDescent="0.3">
      <c r="A64" s="85" t="s">
        <v>134</v>
      </c>
      <c r="B64" s="86">
        <v>4.5999999999999996</v>
      </c>
      <c r="C64" s="83">
        <f>IF(B64="","",'[7]APU CARACTERIZACIÓN'!$G$62)</f>
        <v>181768</v>
      </c>
      <c r="D64" s="78">
        <f>+IF(B64=0,"",ROUND(B64*C64,0))</f>
        <v>836133</v>
      </c>
      <c r="E64" s="78"/>
    </row>
    <row r="65" spans="1:7" thickBot="1" x14ac:dyDescent="0.35">
      <c r="A65" s="120"/>
      <c r="B65" s="121"/>
      <c r="C65" s="121"/>
      <c r="D65" s="122"/>
      <c r="E65" s="76"/>
    </row>
    <row r="66" spans="1:7" thickBot="1" x14ac:dyDescent="0.35">
      <c r="A66" s="127" t="s">
        <v>10</v>
      </c>
      <c r="B66" s="128"/>
      <c r="C66" s="129"/>
      <c r="D66" s="82">
        <f>+D53+D55+D56+D57+D58+D59+D60+D64+D62</f>
        <v>5959138277.3108912</v>
      </c>
      <c r="E66" s="67">
        <f>+E53+E55+E56+E57+E58+E59+E60+E64+E62+E61</f>
        <v>3685613226.0399075</v>
      </c>
      <c r="F66" s="98"/>
      <c r="G66" s="98"/>
    </row>
    <row r="67" spans="1:7" thickBot="1" x14ac:dyDescent="0.35">
      <c r="A67" s="39"/>
      <c r="B67" s="40"/>
      <c r="C67" s="41"/>
      <c r="D67" s="41"/>
      <c r="E67" s="75"/>
    </row>
    <row r="68" spans="1:7" ht="15" customHeight="1" thickBot="1" x14ac:dyDescent="0.35">
      <c r="A68" s="43"/>
      <c r="B68" s="125" t="s">
        <v>60</v>
      </c>
      <c r="C68" s="126"/>
      <c r="D68" s="35"/>
      <c r="E68" s="44"/>
      <c r="F68" s="100"/>
    </row>
    <row r="69" spans="1:7" ht="15" customHeight="1" x14ac:dyDescent="0.3">
      <c r="A69" s="43"/>
      <c r="B69" s="68" t="s">
        <v>12</v>
      </c>
      <c r="C69" s="74">
        <v>5959138277</v>
      </c>
      <c r="D69" s="35"/>
      <c r="E69" s="44"/>
    </row>
    <row r="70" spans="1:7" ht="15" customHeight="1" thickBot="1" x14ac:dyDescent="0.35">
      <c r="A70" s="43"/>
      <c r="B70" s="71" t="s">
        <v>11</v>
      </c>
      <c r="C70" s="74">
        <v>5959138277</v>
      </c>
      <c r="D70" s="35"/>
      <c r="E70" s="45"/>
    </row>
    <row r="71" spans="1:7" ht="15" customHeight="1" thickBot="1" x14ac:dyDescent="0.35">
      <c r="A71" s="47"/>
      <c r="B71" s="72" t="s">
        <v>10</v>
      </c>
      <c r="C71" s="103">
        <f>C70</f>
        <v>5959138277</v>
      </c>
      <c r="D71" s="36"/>
      <c r="E71" s="46"/>
    </row>
    <row r="72" spans="1:7" ht="15" customHeight="1" thickBot="1" x14ac:dyDescent="0.35">
      <c r="A72" s="39"/>
      <c r="E72" s="106"/>
      <c r="G72" s="98"/>
    </row>
    <row r="73" spans="1:7" ht="15" customHeight="1" thickBot="1" x14ac:dyDescent="0.35">
      <c r="A73" s="39"/>
      <c r="B73" s="125" t="s">
        <v>65</v>
      </c>
      <c r="C73" s="126"/>
      <c r="D73" s="48"/>
      <c r="E73" s="102"/>
    </row>
    <row r="74" spans="1:7" ht="15" customHeight="1" x14ac:dyDescent="0.3">
      <c r="A74" s="43"/>
      <c r="B74" s="69" t="s">
        <v>141</v>
      </c>
      <c r="C74" s="108">
        <f>+E66</f>
        <v>3685613226.0399075</v>
      </c>
      <c r="D74" s="3"/>
      <c r="E74" s="105"/>
    </row>
    <row r="75" spans="1:7" ht="15" customHeight="1" x14ac:dyDescent="0.3">
      <c r="A75" s="43"/>
      <c r="B75" s="69" t="s">
        <v>142</v>
      </c>
      <c r="C75" s="108">
        <v>3764387650</v>
      </c>
      <c r="D75" s="3"/>
      <c r="E75" s="105"/>
    </row>
    <row r="76" spans="1:7" ht="15" customHeight="1" thickBot="1" x14ac:dyDescent="0.35">
      <c r="A76" s="43"/>
      <c r="B76" s="69" t="s">
        <v>61</v>
      </c>
      <c r="C76" s="107" t="s">
        <v>140</v>
      </c>
      <c r="D76" s="3"/>
      <c r="E76" s="105"/>
    </row>
    <row r="77" spans="1:7" ht="15" customHeight="1" thickBot="1" x14ac:dyDescent="0.35">
      <c r="A77" s="43"/>
      <c r="B77" s="125" t="s">
        <v>64</v>
      </c>
      <c r="C77" s="126"/>
      <c r="D77" s="3"/>
      <c r="E77" s="46"/>
    </row>
    <row r="78" spans="1:7" ht="15" customHeight="1" x14ac:dyDescent="0.3">
      <c r="A78" s="43"/>
      <c r="B78" s="70" t="s">
        <v>63</v>
      </c>
      <c r="C78" s="50">
        <f>+E66</f>
        <v>3685613226.0399075</v>
      </c>
      <c r="D78" s="3"/>
      <c r="E78" s="42"/>
    </row>
    <row r="79" spans="1:7" ht="15" customHeight="1" x14ac:dyDescent="0.3">
      <c r="A79" s="43"/>
      <c r="B79" s="37" t="s">
        <v>62</v>
      </c>
      <c r="C79" s="104">
        <f>C78/C71</f>
        <v>0.61848090356704233</v>
      </c>
      <c r="D79" s="3"/>
      <c r="E79" s="42"/>
    </row>
    <row r="80" spans="1:7" ht="15" customHeight="1" x14ac:dyDescent="0.3">
      <c r="A80" s="43"/>
      <c r="B80" s="49"/>
      <c r="C80" s="3"/>
      <c r="D80" s="3"/>
      <c r="E80" s="42"/>
    </row>
    <row r="81" spans="1:5" ht="15" customHeight="1" x14ac:dyDescent="0.3">
      <c r="A81" s="109" t="s">
        <v>138</v>
      </c>
      <c r="B81" s="110"/>
      <c r="C81" s="113" t="s">
        <v>139</v>
      </c>
      <c r="D81" s="113"/>
      <c r="E81" s="114"/>
    </row>
    <row r="82" spans="1:5" ht="15" customHeight="1" x14ac:dyDescent="0.3">
      <c r="A82" s="109"/>
      <c r="B82" s="110"/>
      <c r="C82" s="113"/>
      <c r="D82" s="113"/>
      <c r="E82" s="114"/>
    </row>
    <row r="83" spans="1:5" ht="50.25" customHeight="1" thickBot="1" x14ac:dyDescent="0.35">
      <c r="A83" s="111"/>
      <c r="B83" s="112"/>
      <c r="C83" s="115"/>
      <c r="D83" s="115"/>
      <c r="E83" s="116"/>
    </row>
  </sheetData>
  <protectedRanges>
    <protectedRange sqref="B63:B64" name="Columnas A a D_3"/>
  </protectedRanges>
  <dataConsolidate link="1"/>
  <mergeCells count="21">
    <mergeCell ref="B1:E1"/>
    <mergeCell ref="C4:D4"/>
    <mergeCell ref="A3:D3"/>
    <mergeCell ref="A4:B4"/>
    <mergeCell ref="A61:B61"/>
    <mergeCell ref="A56:B56"/>
    <mergeCell ref="A57:B57"/>
    <mergeCell ref="A58:B58"/>
    <mergeCell ref="A59:B59"/>
    <mergeCell ref="A60:B60"/>
    <mergeCell ref="A81:B83"/>
    <mergeCell ref="C81:E83"/>
    <mergeCell ref="B2:E2"/>
    <mergeCell ref="A65:D65"/>
    <mergeCell ref="A53:B53"/>
    <mergeCell ref="B68:C68"/>
    <mergeCell ref="B73:C73"/>
    <mergeCell ref="B77:C77"/>
    <mergeCell ref="A66:C66"/>
    <mergeCell ref="A55:B55"/>
    <mergeCell ref="A62:B62"/>
  </mergeCells>
  <conditionalFormatting sqref="B6">
    <cfRule type="expression" dxfId="13" priority="323">
      <formula>AND($A6&lt;&gt;0,$D6&lt;&gt;0,$E6=0)</formula>
    </cfRule>
    <cfRule type="cellIs" dxfId="12" priority="324" operator="notEqual">
      <formula>0</formula>
    </cfRule>
  </conditionalFormatting>
  <conditionalFormatting sqref="B17">
    <cfRule type="expression" dxfId="11" priority="115">
      <formula>AND($A17&lt;&gt;0,$D17&lt;&gt;0,$E17=0)</formula>
    </cfRule>
    <cfRule type="cellIs" dxfId="10" priority="116" operator="notEqual">
      <formula>0</formula>
    </cfRule>
  </conditionalFormatting>
  <conditionalFormatting sqref="B21">
    <cfRule type="expression" dxfId="9" priority="105">
      <formula>AND($A21&lt;&gt;0,$D21&lt;&gt;0,$E21=0)</formula>
    </cfRule>
    <cfRule type="cellIs" dxfId="8" priority="106" operator="notEqual">
      <formula>0</formula>
    </cfRule>
  </conditionalFormatting>
  <conditionalFormatting sqref="B27">
    <cfRule type="expression" dxfId="7" priority="59">
      <formula>AND($A27&lt;&gt;0,$D27&lt;&gt;0,$E27=0)</formula>
    </cfRule>
    <cfRule type="cellIs" dxfId="6" priority="60" operator="notEqual">
      <formula>0</formula>
    </cfRule>
    <cfRule type="expression" dxfId="5" priority="61">
      <formula>AND($A27&lt;&gt;0,$D27&lt;&gt;0,$E27=0)</formula>
    </cfRule>
    <cfRule type="cellIs" dxfId="4" priority="62" operator="notEqual">
      <formula>0</formula>
    </cfRule>
  </conditionalFormatting>
  <conditionalFormatting sqref="B36">
    <cfRule type="expression" dxfId="3" priority="103">
      <formula>AND($A36&lt;&gt;0,$D36&lt;&gt;0,$E36=0)</formula>
    </cfRule>
    <cfRule type="cellIs" dxfId="2" priority="104" operator="notEqual">
      <formula>0</formula>
    </cfRule>
  </conditionalFormatting>
  <conditionalFormatting sqref="B40">
    <cfRule type="expression" dxfId="1" priority="1">
      <formula>AND($A40&lt;&gt;0,$D40&lt;&gt;0,$E40=0)</formula>
    </cfRule>
    <cfRule type="cellIs" dxfId="0" priority="2" operator="notEqual">
      <formula>0</formula>
    </cfRule>
  </conditionalFormatting>
  <printOptions horizontalCentered="1"/>
  <pageMargins left="0.35433070866141736" right="0.35433070866141736" top="0.59055118110236227" bottom="0.59055118110236227" header="0.35433070866141736" footer="0.35433070866141736"/>
  <pageSetup paperSize="9" scale="82" fitToHeight="0" orientation="landscape" r:id="rId1"/>
  <headerFooter>
    <oddHeader>&amp;RMEJORAMIENTO DE VIAS TERCIARIAS DE LOS MUNICIPIOS DEL URABA, ANTIOQUIA</oddHeader>
    <oddFooter xml:space="preserve">&amp;R&amp;P
</oddFooter>
  </headerFooter>
  <rowBreaks count="4" manualBreakCount="4">
    <brk id="14" max="4" man="1"/>
    <brk id="30" max="4" man="1"/>
    <brk id="39" max="4" man="1"/>
    <brk id="5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63"/>
  <sheetViews>
    <sheetView topLeftCell="N34" workbookViewId="0">
      <selection activeCell="AA38" sqref="AA38"/>
    </sheetView>
  </sheetViews>
  <sheetFormatPr baseColWidth="10" defaultRowHeight="14.4" x14ac:dyDescent="0.3"/>
  <cols>
    <col min="3" max="10" width="11.5546875" customWidth="1"/>
    <col min="11" max="11" width="13.6640625" customWidth="1"/>
    <col min="12" max="21" width="11.5546875" customWidth="1"/>
    <col min="26" max="26" width="18.6640625" bestFit="1" customWidth="1"/>
    <col min="27" max="27" width="19" style="2" bestFit="1" customWidth="1"/>
    <col min="28" max="28" width="17.6640625" bestFit="1" customWidth="1"/>
    <col min="29" max="29" width="18" bestFit="1" customWidth="1"/>
  </cols>
  <sheetData>
    <row r="1" spans="1:27" ht="15" thickBot="1" x14ac:dyDescent="0.35">
      <c r="A1" s="141" t="s">
        <v>14</v>
      </c>
      <c r="B1" s="142"/>
      <c r="C1" s="142"/>
      <c r="D1" s="142"/>
      <c r="E1" s="142"/>
      <c r="F1" s="142"/>
      <c r="G1" s="142"/>
      <c r="H1" s="142"/>
      <c r="I1" s="142"/>
      <c r="J1" s="142"/>
      <c r="K1" s="142"/>
      <c r="L1" s="142"/>
      <c r="M1" s="142"/>
      <c r="N1" s="142"/>
      <c r="O1" s="142"/>
      <c r="P1" s="142"/>
      <c r="Q1" s="142"/>
      <c r="R1" s="142"/>
      <c r="S1" s="142"/>
      <c r="T1" s="142"/>
      <c r="U1" s="142"/>
      <c r="V1" s="142"/>
      <c r="W1" s="142"/>
      <c r="X1" s="142"/>
      <c r="Y1" s="142"/>
      <c r="Z1" s="143"/>
    </row>
    <row r="2" spans="1:27" ht="15" thickBot="1" x14ac:dyDescent="0.35">
      <c r="A2" s="144" t="s">
        <v>15</v>
      </c>
      <c r="B2" s="145"/>
      <c r="C2" s="145"/>
      <c r="D2" s="145"/>
      <c r="E2" s="145"/>
      <c r="F2" s="145"/>
      <c r="G2" s="145"/>
      <c r="H2" s="145"/>
      <c r="I2" s="145"/>
      <c r="J2" s="145"/>
      <c r="K2" s="145"/>
      <c r="L2" s="145"/>
      <c r="M2" s="145"/>
      <c r="N2" s="145"/>
      <c r="O2" s="145"/>
      <c r="P2" s="145"/>
      <c r="Q2" s="145"/>
      <c r="R2" s="145"/>
      <c r="S2" s="145"/>
      <c r="T2" s="145"/>
      <c r="U2" s="145"/>
      <c r="V2" s="145"/>
      <c r="W2" s="145"/>
      <c r="X2" s="145"/>
      <c r="Y2" s="145"/>
      <c r="Z2" s="146"/>
    </row>
    <row r="3" spans="1:27" ht="26.4" customHeight="1" x14ac:dyDescent="0.3">
      <c r="A3" s="147" t="s">
        <v>16</v>
      </c>
      <c r="B3" s="149" t="s">
        <v>17</v>
      </c>
      <c r="C3" s="149" t="s">
        <v>4</v>
      </c>
      <c r="D3" s="149" t="s">
        <v>18</v>
      </c>
      <c r="E3" s="149" t="s">
        <v>19</v>
      </c>
      <c r="F3" s="149" t="s">
        <v>20</v>
      </c>
      <c r="G3" s="149"/>
      <c r="H3" s="149"/>
      <c r="I3" s="149" t="s">
        <v>5</v>
      </c>
      <c r="J3" s="149" t="s">
        <v>21</v>
      </c>
      <c r="K3" s="149" t="s">
        <v>22</v>
      </c>
      <c r="L3" s="4">
        <v>2021</v>
      </c>
      <c r="M3" s="4">
        <v>2021</v>
      </c>
      <c r="N3" s="4">
        <v>2021</v>
      </c>
      <c r="O3" s="4">
        <v>2021</v>
      </c>
      <c r="P3" s="4">
        <v>2021</v>
      </c>
      <c r="Q3" s="4">
        <v>2021</v>
      </c>
      <c r="R3" s="4">
        <v>2021</v>
      </c>
      <c r="S3" s="4">
        <v>2021</v>
      </c>
      <c r="T3" s="4">
        <v>2021</v>
      </c>
      <c r="U3" s="4">
        <v>2021</v>
      </c>
      <c r="V3" s="4">
        <v>2021</v>
      </c>
      <c r="W3" s="4">
        <v>2022</v>
      </c>
      <c r="X3" s="4">
        <v>2022</v>
      </c>
      <c r="Y3" s="4">
        <v>2022</v>
      </c>
      <c r="Z3" s="14">
        <v>2022</v>
      </c>
    </row>
    <row r="4" spans="1:27" ht="15" thickBot="1" x14ac:dyDescent="0.35">
      <c r="A4" s="148"/>
      <c r="B4" s="150"/>
      <c r="C4" s="150"/>
      <c r="D4" s="150"/>
      <c r="E4" s="150"/>
      <c r="F4" s="150"/>
      <c r="G4" s="150"/>
      <c r="H4" s="150"/>
      <c r="I4" s="150"/>
      <c r="J4" s="150"/>
      <c r="K4" s="150"/>
      <c r="L4" s="5">
        <v>2</v>
      </c>
      <c r="M4" s="5">
        <v>3</v>
      </c>
      <c r="N4" s="5">
        <v>4</v>
      </c>
      <c r="O4" s="5">
        <v>5</v>
      </c>
      <c r="P4" s="5">
        <v>6</v>
      </c>
      <c r="Q4" s="5">
        <v>7</v>
      </c>
      <c r="R4" s="5">
        <v>8</v>
      </c>
      <c r="S4" s="5">
        <v>9</v>
      </c>
      <c r="T4" s="5">
        <v>10</v>
      </c>
      <c r="U4" s="5">
        <v>11</v>
      </c>
      <c r="V4" s="5">
        <v>12</v>
      </c>
      <c r="W4" s="5">
        <v>1</v>
      </c>
      <c r="X4" s="5">
        <v>2</v>
      </c>
      <c r="Y4" s="5">
        <v>3</v>
      </c>
      <c r="Z4" s="15">
        <v>4</v>
      </c>
    </row>
    <row r="5" spans="1:27" ht="46.95" customHeight="1" thickBot="1" x14ac:dyDescent="0.35">
      <c r="A5" s="151">
        <v>1</v>
      </c>
      <c r="B5" s="154" t="s">
        <v>23</v>
      </c>
      <c r="C5" s="154" t="s">
        <v>24</v>
      </c>
      <c r="D5" s="154" t="s">
        <v>25</v>
      </c>
      <c r="E5" s="154">
        <v>0</v>
      </c>
      <c r="F5" s="154" t="s">
        <v>26</v>
      </c>
      <c r="G5" s="154"/>
      <c r="H5" s="6" t="s">
        <v>27</v>
      </c>
      <c r="I5" s="7"/>
      <c r="J5" s="7"/>
      <c r="K5" s="7"/>
      <c r="L5" s="7"/>
      <c r="M5" s="7"/>
      <c r="N5" s="7"/>
      <c r="O5" s="7"/>
      <c r="P5" s="7"/>
      <c r="Q5" s="7"/>
      <c r="R5" s="7"/>
      <c r="S5" s="7"/>
      <c r="T5" s="7"/>
      <c r="U5" s="7"/>
      <c r="V5" s="7"/>
      <c r="W5" s="7"/>
      <c r="X5" s="8">
        <v>77439880</v>
      </c>
      <c r="Y5" s="7"/>
      <c r="Z5" s="16"/>
    </row>
    <row r="6" spans="1:27" ht="15" thickBot="1" x14ac:dyDescent="0.35">
      <c r="A6" s="152"/>
      <c r="B6" s="155"/>
      <c r="C6" s="155"/>
      <c r="D6" s="155"/>
      <c r="E6" s="155"/>
      <c r="F6" s="155"/>
      <c r="G6" s="155"/>
      <c r="H6" s="9" t="s">
        <v>28</v>
      </c>
      <c r="I6" s="10">
        <v>77439880</v>
      </c>
      <c r="J6" s="11">
        <v>1</v>
      </c>
      <c r="K6" s="10">
        <v>77439880</v>
      </c>
      <c r="L6" s="11"/>
      <c r="M6" s="11"/>
      <c r="N6" s="11"/>
      <c r="O6" s="11"/>
      <c r="P6" s="11"/>
      <c r="Q6" s="11"/>
      <c r="R6" s="11"/>
      <c r="S6" s="11"/>
      <c r="T6" s="11"/>
      <c r="U6" s="11"/>
      <c r="V6" s="11"/>
      <c r="W6" s="11"/>
      <c r="X6" s="10">
        <v>77439880</v>
      </c>
      <c r="Y6" s="11"/>
      <c r="Z6" s="17"/>
      <c r="AA6" s="2">
        <f>SUM(L6:Z6)</f>
        <v>77439880</v>
      </c>
    </row>
    <row r="7" spans="1:27" ht="15" thickBot="1" x14ac:dyDescent="0.35">
      <c r="A7" s="153"/>
      <c r="B7" s="156"/>
      <c r="C7" s="156"/>
      <c r="D7" s="156"/>
      <c r="E7" s="156"/>
      <c r="F7" s="156"/>
      <c r="G7" s="156"/>
      <c r="H7" s="18" t="s">
        <v>29</v>
      </c>
      <c r="I7" s="19"/>
      <c r="J7" s="19">
        <v>0</v>
      </c>
      <c r="K7" s="19">
        <v>0</v>
      </c>
      <c r="L7" s="19"/>
      <c r="M7" s="19"/>
      <c r="N7" s="19"/>
      <c r="O7" s="19"/>
      <c r="P7" s="19"/>
      <c r="Q7" s="19"/>
      <c r="R7" s="19"/>
      <c r="S7" s="19"/>
      <c r="T7" s="19"/>
      <c r="U7" s="19"/>
      <c r="V7" s="19"/>
      <c r="W7" s="19"/>
      <c r="X7" s="19"/>
      <c r="Y7" s="19"/>
      <c r="Z7" s="20"/>
      <c r="AA7" s="2">
        <f>SUM(L7:Z7)</f>
        <v>0</v>
      </c>
    </row>
    <row r="8" spans="1:27" ht="15" thickBot="1" x14ac:dyDescent="0.35">
      <c r="A8" s="141" t="s">
        <v>30</v>
      </c>
      <c r="B8" s="142"/>
      <c r="C8" s="142"/>
      <c r="D8" s="142"/>
      <c r="E8" s="142"/>
      <c r="F8" s="142"/>
      <c r="G8" s="142"/>
      <c r="H8" s="142"/>
      <c r="I8" s="142"/>
      <c r="J8" s="142"/>
      <c r="K8" s="142"/>
      <c r="L8" s="142"/>
      <c r="M8" s="142"/>
      <c r="N8" s="142"/>
      <c r="O8" s="142"/>
      <c r="P8" s="142"/>
      <c r="Q8" s="142"/>
      <c r="R8" s="142"/>
      <c r="S8" s="142"/>
      <c r="T8" s="142"/>
      <c r="U8" s="142"/>
      <c r="V8" s="142"/>
      <c r="W8" s="142"/>
      <c r="X8" s="142"/>
      <c r="Y8" s="142"/>
      <c r="Z8" s="143"/>
    </row>
    <row r="9" spans="1:27" ht="15" thickBot="1" x14ac:dyDescent="0.35">
      <c r="A9" s="144" t="s">
        <v>31</v>
      </c>
      <c r="B9" s="145"/>
      <c r="C9" s="145"/>
      <c r="D9" s="145"/>
      <c r="E9" s="145"/>
      <c r="F9" s="145"/>
      <c r="G9" s="145"/>
      <c r="H9" s="145"/>
      <c r="I9" s="145"/>
      <c r="J9" s="145"/>
      <c r="K9" s="145"/>
      <c r="L9" s="145"/>
      <c r="M9" s="145"/>
      <c r="N9" s="145"/>
      <c r="O9" s="145"/>
      <c r="P9" s="145"/>
      <c r="Q9" s="145"/>
      <c r="R9" s="145"/>
      <c r="S9" s="145"/>
      <c r="T9" s="145"/>
      <c r="U9" s="145"/>
      <c r="V9" s="145"/>
      <c r="W9" s="145"/>
      <c r="X9" s="145"/>
      <c r="Y9" s="145"/>
      <c r="Z9" s="146"/>
    </row>
    <row r="10" spans="1:27" ht="26.4" customHeight="1" x14ac:dyDescent="0.3">
      <c r="A10" s="147" t="s">
        <v>16</v>
      </c>
      <c r="B10" s="149" t="s">
        <v>17</v>
      </c>
      <c r="C10" s="149" t="s">
        <v>4</v>
      </c>
      <c r="D10" s="149" t="s">
        <v>18</v>
      </c>
      <c r="E10" s="149" t="s">
        <v>19</v>
      </c>
      <c r="F10" s="149" t="s">
        <v>20</v>
      </c>
      <c r="G10" s="149"/>
      <c r="H10" s="149"/>
      <c r="I10" s="149" t="s">
        <v>5</v>
      </c>
      <c r="J10" s="149" t="s">
        <v>21</v>
      </c>
      <c r="K10" s="149" t="s">
        <v>22</v>
      </c>
      <c r="L10" s="4">
        <v>2021</v>
      </c>
      <c r="M10" s="4">
        <v>2021</v>
      </c>
      <c r="N10" s="4">
        <v>2021</v>
      </c>
      <c r="O10" s="4">
        <v>2021</v>
      </c>
      <c r="P10" s="4">
        <v>2021</v>
      </c>
      <c r="Q10" s="4">
        <v>2021</v>
      </c>
      <c r="R10" s="4">
        <v>2021</v>
      </c>
      <c r="S10" s="4">
        <v>2021</v>
      </c>
      <c r="T10" s="4">
        <v>2021</v>
      </c>
      <c r="U10" s="4">
        <v>2021</v>
      </c>
      <c r="V10" s="4">
        <v>2021</v>
      </c>
      <c r="W10" s="4">
        <v>2022</v>
      </c>
      <c r="X10" s="4">
        <v>2022</v>
      </c>
      <c r="Y10" s="4">
        <v>2022</v>
      </c>
      <c r="Z10" s="14">
        <v>2022</v>
      </c>
    </row>
    <row r="11" spans="1:27" ht="15" thickBot="1" x14ac:dyDescent="0.35">
      <c r="A11" s="148"/>
      <c r="B11" s="150"/>
      <c r="C11" s="150"/>
      <c r="D11" s="150"/>
      <c r="E11" s="150"/>
      <c r="F11" s="150"/>
      <c r="G11" s="150"/>
      <c r="H11" s="150"/>
      <c r="I11" s="150"/>
      <c r="J11" s="150"/>
      <c r="K11" s="150"/>
      <c r="L11" s="5">
        <v>2</v>
      </c>
      <c r="M11" s="5">
        <v>3</v>
      </c>
      <c r="N11" s="5">
        <v>4</v>
      </c>
      <c r="O11" s="5">
        <v>5</v>
      </c>
      <c r="P11" s="5">
        <v>6</v>
      </c>
      <c r="Q11" s="5">
        <v>7</v>
      </c>
      <c r="R11" s="5">
        <v>8</v>
      </c>
      <c r="S11" s="5">
        <v>9</v>
      </c>
      <c r="T11" s="5">
        <v>10</v>
      </c>
      <c r="U11" s="5">
        <v>11</v>
      </c>
      <c r="V11" s="5">
        <v>12</v>
      </c>
      <c r="W11" s="5">
        <v>1</v>
      </c>
      <c r="X11" s="5">
        <v>2</v>
      </c>
      <c r="Y11" s="5">
        <v>3</v>
      </c>
      <c r="Z11" s="15">
        <v>4</v>
      </c>
    </row>
    <row r="12" spans="1:27" ht="15" thickBot="1" x14ac:dyDescent="0.35">
      <c r="A12" s="151">
        <v>1</v>
      </c>
      <c r="B12" s="154" t="s">
        <v>32</v>
      </c>
      <c r="C12" s="154" t="s">
        <v>24</v>
      </c>
      <c r="D12" s="154" t="s">
        <v>33</v>
      </c>
      <c r="E12" s="154">
        <v>0</v>
      </c>
      <c r="F12" s="154" t="s">
        <v>26</v>
      </c>
      <c r="G12" s="154"/>
      <c r="H12" s="6" t="s">
        <v>27</v>
      </c>
      <c r="I12" s="7"/>
      <c r="J12" s="7"/>
      <c r="K12" s="7"/>
      <c r="L12" s="7"/>
      <c r="M12" s="7"/>
      <c r="N12" s="7"/>
      <c r="O12" s="7"/>
      <c r="P12" s="7"/>
      <c r="Q12" s="7"/>
      <c r="R12" s="7"/>
      <c r="S12" s="7"/>
      <c r="T12" s="7"/>
      <c r="U12" s="7"/>
      <c r="V12" s="8">
        <v>13483000</v>
      </c>
      <c r="W12" s="7"/>
      <c r="X12" s="7"/>
      <c r="Y12" s="7"/>
      <c r="Z12" s="22">
        <v>110613317</v>
      </c>
    </row>
    <row r="13" spans="1:27" ht="15" thickBot="1" x14ac:dyDescent="0.35">
      <c r="A13" s="152"/>
      <c r="B13" s="155"/>
      <c r="C13" s="155"/>
      <c r="D13" s="155"/>
      <c r="E13" s="155"/>
      <c r="F13" s="155"/>
      <c r="G13" s="155"/>
      <c r="H13" s="9" t="s">
        <v>28</v>
      </c>
      <c r="I13" s="10">
        <v>124096317</v>
      </c>
      <c r="J13" s="11">
        <v>1</v>
      </c>
      <c r="K13" s="10">
        <v>124096317</v>
      </c>
      <c r="L13" s="11"/>
      <c r="M13" s="11"/>
      <c r="N13" s="11"/>
      <c r="O13" s="11"/>
      <c r="P13" s="11"/>
      <c r="Q13" s="11"/>
      <c r="R13" s="11"/>
      <c r="S13" s="11"/>
      <c r="T13" s="11"/>
      <c r="U13" s="11"/>
      <c r="V13" s="10">
        <v>13483000</v>
      </c>
      <c r="W13" s="11"/>
      <c r="X13" s="11"/>
      <c r="Y13" s="11"/>
      <c r="Z13" s="23">
        <v>110613317</v>
      </c>
      <c r="AA13" s="2">
        <f>SUM(L13:Z13)</f>
        <v>124096317</v>
      </c>
    </row>
    <row r="14" spans="1:27" ht="15" thickBot="1" x14ac:dyDescent="0.35">
      <c r="A14" s="157"/>
      <c r="B14" s="158"/>
      <c r="C14" s="158"/>
      <c r="D14" s="158"/>
      <c r="E14" s="158"/>
      <c r="F14" s="158"/>
      <c r="G14" s="158"/>
      <c r="H14" s="12" t="s">
        <v>29</v>
      </c>
      <c r="I14" s="13"/>
      <c r="J14" s="13">
        <v>0</v>
      </c>
      <c r="K14" s="13">
        <v>0</v>
      </c>
      <c r="L14" s="13"/>
      <c r="M14" s="13"/>
      <c r="N14" s="13"/>
      <c r="O14" s="13"/>
      <c r="P14" s="13"/>
      <c r="Q14" s="13"/>
      <c r="R14" s="13"/>
      <c r="S14" s="13"/>
      <c r="T14" s="13"/>
      <c r="U14" s="13"/>
      <c r="V14" s="34">
        <v>26966000</v>
      </c>
      <c r="W14" s="34">
        <v>13483000</v>
      </c>
      <c r="X14" s="13"/>
      <c r="Y14" s="13"/>
      <c r="Z14" s="24"/>
      <c r="AA14" s="2">
        <f>SUM(L14:Z14)</f>
        <v>40449000</v>
      </c>
    </row>
    <row r="15" spans="1:27" ht="15" thickBot="1" x14ac:dyDescent="0.35">
      <c r="A15" s="144" t="s">
        <v>34</v>
      </c>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6"/>
    </row>
    <row r="16" spans="1:27" ht="26.4" customHeight="1" x14ac:dyDescent="0.3">
      <c r="A16" s="147" t="s">
        <v>16</v>
      </c>
      <c r="B16" s="149" t="s">
        <v>17</v>
      </c>
      <c r="C16" s="149" t="s">
        <v>4</v>
      </c>
      <c r="D16" s="149" t="s">
        <v>18</v>
      </c>
      <c r="E16" s="149" t="s">
        <v>19</v>
      </c>
      <c r="F16" s="149" t="s">
        <v>20</v>
      </c>
      <c r="G16" s="149"/>
      <c r="H16" s="149"/>
      <c r="I16" s="149" t="s">
        <v>5</v>
      </c>
      <c r="J16" s="149" t="s">
        <v>21</v>
      </c>
      <c r="K16" s="149" t="s">
        <v>22</v>
      </c>
      <c r="L16" s="4">
        <v>2021</v>
      </c>
      <c r="M16" s="4">
        <v>2021</v>
      </c>
      <c r="N16" s="4">
        <v>2021</v>
      </c>
      <c r="O16" s="4">
        <v>2021</v>
      </c>
      <c r="P16" s="4">
        <v>2021</v>
      </c>
      <c r="Q16" s="4">
        <v>2021</v>
      </c>
      <c r="R16" s="4">
        <v>2021</v>
      </c>
      <c r="S16" s="4">
        <v>2021</v>
      </c>
      <c r="T16" s="4">
        <v>2021</v>
      </c>
      <c r="U16" s="4">
        <v>2021</v>
      </c>
      <c r="V16" s="4">
        <v>2021</v>
      </c>
      <c r="W16" s="4">
        <v>2022</v>
      </c>
      <c r="X16" s="4">
        <v>2022</v>
      </c>
      <c r="Y16" s="4">
        <v>2022</v>
      </c>
      <c r="Z16" s="14">
        <v>2022</v>
      </c>
    </row>
    <row r="17" spans="1:27" ht="15" thickBot="1" x14ac:dyDescent="0.35">
      <c r="A17" s="148"/>
      <c r="B17" s="150"/>
      <c r="C17" s="150"/>
      <c r="D17" s="150"/>
      <c r="E17" s="150"/>
      <c r="F17" s="150"/>
      <c r="G17" s="150"/>
      <c r="H17" s="150"/>
      <c r="I17" s="150"/>
      <c r="J17" s="150"/>
      <c r="K17" s="150"/>
      <c r="L17" s="5">
        <v>2</v>
      </c>
      <c r="M17" s="5">
        <v>3</v>
      </c>
      <c r="N17" s="5">
        <v>4</v>
      </c>
      <c r="O17" s="5">
        <v>5</v>
      </c>
      <c r="P17" s="5">
        <v>6</v>
      </c>
      <c r="Q17" s="5">
        <v>7</v>
      </c>
      <c r="R17" s="5">
        <v>8</v>
      </c>
      <c r="S17" s="5">
        <v>9</v>
      </c>
      <c r="T17" s="5">
        <v>10</v>
      </c>
      <c r="U17" s="5">
        <v>11</v>
      </c>
      <c r="V17" s="5">
        <v>12</v>
      </c>
      <c r="W17" s="5">
        <v>1</v>
      </c>
      <c r="X17" s="5">
        <v>2</v>
      </c>
      <c r="Y17" s="5">
        <v>3</v>
      </c>
      <c r="Z17" s="15">
        <v>4</v>
      </c>
    </row>
    <row r="18" spans="1:27" ht="15" thickBot="1" x14ac:dyDescent="0.35">
      <c r="A18" s="151">
        <v>1</v>
      </c>
      <c r="B18" s="154" t="s">
        <v>35</v>
      </c>
      <c r="C18" s="154" t="s">
        <v>24</v>
      </c>
      <c r="D18" s="154" t="s">
        <v>36</v>
      </c>
      <c r="E18" s="154" t="s">
        <v>37</v>
      </c>
      <c r="F18" s="154" t="s">
        <v>26</v>
      </c>
      <c r="G18" s="154"/>
      <c r="H18" s="6" t="s">
        <v>27</v>
      </c>
      <c r="I18" s="7"/>
      <c r="J18" s="7"/>
      <c r="K18" s="7"/>
      <c r="L18" s="7"/>
      <c r="M18" s="8">
        <v>83221547</v>
      </c>
      <c r="N18" s="8">
        <v>28571820</v>
      </c>
      <c r="O18" s="8">
        <v>4122313</v>
      </c>
      <c r="P18" s="8">
        <v>73348448</v>
      </c>
      <c r="Q18" s="8">
        <v>60572016</v>
      </c>
      <c r="R18" s="8">
        <v>146478943</v>
      </c>
      <c r="S18" s="8">
        <v>285484227</v>
      </c>
      <c r="T18" s="8">
        <v>297140289</v>
      </c>
      <c r="U18" s="8">
        <v>441720197</v>
      </c>
      <c r="V18" s="8">
        <v>126180977</v>
      </c>
      <c r="W18" s="8">
        <v>138799074</v>
      </c>
      <c r="X18" s="8">
        <v>151417172</v>
      </c>
      <c r="Y18" s="8">
        <v>845412544</v>
      </c>
      <c r="Z18" s="16"/>
    </row>
    <row r="19" spans="1:27" ht="15" thickBot="1" x14ac:dyDescent="0.35">
      <c r="A19" s="152"/>
      <c r="B19" s="155"/>
      <c r="C19" s="155"/>
      <c r="D19" s="155"/>
      <c r="E19" s="155"/>
      <c r="F19" s="155"/>
      <c r="G19" s="155"/>
      <c r="H19" s="9" t="s">
        <v>28</v>
      </c>
      <c r="I19" s="10">
        <v>2682469567</v>
      </c>
      <c r="J19" s="11">
        <v>1</v>
      </c>
      <c r="K19" s="10">
        <v>2682469567</v>
      </c>
      <c r="L19" s="11"/>
      <c r="M19" s="10">
        <v>83221547</v>
      </c>
      <c r="N19" s="10">
        <v>28571820</v>
      </c>
      <c r="O19" s="10">
        <v>4122313</v>
      </c>
      <c r="P19" s="10">
        <v>73348448</v>
      </c>
      <c r="Q19" s="10">
        <v>60572016</v>
      </c>
      <c r="R19" s="10">
        <v>146478943</v>
      </c>
      <c r="S19" s="10">
        <v>285484227</v>
      </c>
      <c r="T19" s="10">
        <v>297140289</v>
      </c>
      <c r="U19" s="10">
        <v>441720197</v>
      </c>
      <c r="V19" s="10">
        <v>126180977</v>
      </c>
      <c r="W19" s="10">
        <v>138799074</v>
      </c>
      <c r="X19" s="10">
        <v>151417172</v>
      </c>
      <c r="Y19" s="10">
        <v>845412544</v>
      </c>
      <c r="Z19" s="17"/>
      <c r="AA19" s="2">
        <f>SUM(L19:Z19)</f>
        <v>2682469567</v>
      </c>
    </row>
    <row r="20" spans="1:27" ht="15" thickBot="1" x14ac:dyDescent="0.35">
      <c r="A20" s="157"/>
      <c r="B20" s="158"/>
      <c r="C20" s="158"/>
      <c r="D20" s="158"/>
      <c r="E20" s="158"/>
      <c r="F20" s="158"/>
      <c r="G20" s="158"/>
      <c r="H20" s="12" t="s">
        <v>29</v>
      </c>
      <c r="I20" s="21">
        <v>640123136</v>
      </c>
      <c r="J20" s="13">
        <v>1</v>
      </c>
      <c r="K20" s="21">
        <v>640123136</v>
      </c>
      <c r="L20" s="13"/>
      <c r="M20" s="21">
        <v>83221547</v>
      </c>
      <c r="N20" s="21">
        <v>28571820</v>
      </c>
      <c r="O20" s="21">
        <v>4122313</v>
      </c>
      <c r="P20" s="21">
        <v>73348448</v>
      </c>
      <c r="Q20" s="21">
        <v>60572016</v>
      </c>
      <c r="R20" s="21">
        <v>146478943</v>
      </c>
      <c r="S20" s="21">
        <v>168292043</v>
      </c>
      <c r="T20" s="21">
        <v>26755951</v>
      </c>
      <c r="U20" s="21">
        <v>48760055</v>
      </c>
      <c r="V20" s="34">
        <v>46324565.273362316</v>
      </c>
      <c r="W20" s="34">
        <v>74080429.775677025</v>
      </c>
      <c r="X20" s="13"/>
      <c r="Y20" s="13"/>
      <c r="Z20" s="24"/>
      <c r="AA20" s="2">
        <f>SUM(L20:Z20)</f>
        <v>760528131.04903936</v>
      </c>
    </row>
    <row r="21" spans="1:27" ht="15" thickBot="1" x14ac:dyDescent="0.35">
      <c r="A21" s="144" t="s">
        <v>38</v>
      </c>
      <c r="B21" s="145"/>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6"/>
    </row>
    <row r="22" spans="1:27" ht="26.4" customHeight="1" x14ac:dyDescent="0.3">
      <c r="A22" s="147" t="s">
        <v>16</v>
      </c>
      <c r="B22" s="149" t="s">
        <v>17</v>
      </c>
      <c r="C22" s="149" t="s">
        <v>4</v>
      </c>
      <c r="D22" s="149" t="s">
        <v>18</v>
      </c>
      <c r="E22" s="149" t="s">
        <v>19</v>
      </c>
      <c r="F22" s="149" t="s">
        <v>20</v>
      </c>
      <c r="G22" s="149"/>
      <c r="H22" s="149"/>
      <c r="I22" s="149" t="s">
        <v>5</v>
      </c>
      <c r="J22" s="149" t="s">
        <v>21</v>
      </c>
      <c r="K22" s="149" t="s">
        <v>22</v>
      </c>
      <c r="L22" s="4">
        <v>2021</v>
      </c>
      <c r="M22" s="4">
        <v>2021</v>
      </c>
      <c r="N22" s="4">
        <v>2021</v>
      </c>
      <c r="O22" s="4">
        <v>2021</v>
      </c>
      <c r="P22" s="4">
        <v>2021</v>
      </c>
      <c r="Q22" s="4">
        <v>2021</v>
      </c>
      <c r="R22" s="4">
        <v>2021</v>
      </c>
      <c r="S22" s="4">
        <v>2021</v>
      </c>
      <c r="T22" s="4">
        <v>2021</v>
      </c>
      <c r="U22" s="4">
        <v>2021</v>
      </c>
      <c r="V22" s="4">
        <v>2021</v>
      </c>
      <c r="W22" s="4">
        <v>2022</v>
      </c>
      <c r="X22" s="4">
        <v>2022</v>
      </c>
      <c r="Y22" s="4">
        <v>2022</v>
      </c>
      <c r="Z22" s="14">
        <v>2022</v>
      </c>
    </row>
    <row r="23" spans="1:27" ht="15" thickBot="1" x14ac:dyDescent="0.35">
      <c r="A23" s="148"/>
      <c r="B23" s="150"/>
      <c r="C23" s="150"/>
      <c r="D23" s="150"/>
      <c r="E23" s="150"/>
      <c r="F23" s="150"/>
      <c r="G23" s="150"/>
      <c r="H23" s="150"/>
      <c r="I23" s="150"/>
      <c r="J23" s="150"/>
      <c r="K23" s="150"/>
      <c r="L23" s="5">
        <v>2</v>
      </c>
      <c r="M23" s="5">
        <v>3</v>
      </c>
      <c r="N23" s="5">
        <v>4</v>
      </c>
      <c r="O23" s="5">
        <v>5</v>
      </c>
      <c r="P23" s="5">
        <v>6</v>
      </c>
      <c r="Q23" s="5">
        <v>7</v>
      </c>
      <c r="R23" s="5">
        <v>8</v>
      </c>
      <c r="S23" s="5">
        <v>9</v>
      </c>
      <c r="T23" s="5">
        <v>10</v>
      </c>
      <c r="U23" s="5">
        <v>11</v>
      </c>
      <c r="V23" s="5">
        <v>12</v>
      </c>
      <c r="W23" s="5">
        <v>1</v>
      </c>
      <c r="X23" s="5">
        <v>2</v>
      </c>
      <c r="Y23" s="5">
        <v>3</v>
      </c>
      <c r="Z23" s="15">
        <v>4</v>
      </c>
    </row>
    <row r="24" spans="1:27" ht="15" thickBot="1" x14ac:dyDescent="0.35">
      <c r="A24" s="151">
        <v>1</v>
      </c>
      <c r="B24" s="154" t="s">
        <v>39</v>
      </c>
      <c r="C24" s="154" t="s">
        <v>24</v>
      </c>
      <c r="D24" s="154" t="s">
        <v>40</v>
      </c>
      <c r="E24" s="154" t="s">
        <v>41</v>
      </c>
      <c r="F24" s="154" t="s">
        <v>26</v>
      </c>
      <c r="G24" s="154"/>
      <c r="H24" s="6" t="s">
        <v>27</v>
      </c>
      <c r="I24" s="7"/>
      <c r="J24" s="7"/>
      <c r="K24" s="7"/>
      <c r="L24" s="7"/>
      <c r="M24" s="7"/>
      <c r="N24" s="7"/>
      <c r="O24" s="8">
        <v>152893</v>
      </c>
      <c r="P24" s="7"/>
      <c r="Q24" s="8">
        <v>305787</v>
      </c>
      <c r="R24" s="7"/>
      <c r="S24" s="8">
        <v>428101</v>
      </c>
      <c r="T24" s="7"/>
      <c r="U24" s="7"/>
      <c r="V24" s="8">
        <v>79505</v>
      </c>
      <c r="W24" s="8">
        <v>87455</v>
      </c>
      <c r="X24" s="8">
        <v>628086</v>
      </c>
      <c r="Y24" s="7"/>
      <c r="Z24" s="16"/>
    </row>
    <row r="25" spans="1:27" ht="15" thickBot="1" x14ac:dyDescent="0.35">
      <c r="A25" s="152"/>
      <c r="B25" s="155"/>
      <c r="C25" s="155"/>
      <c r="D25" s="155"/>
      <c r="E25" s="155"/>
      <c r="F25" s="155"/>
      <c r="G25" s="155"/>
      <c r="H25" s="9" t="s">
        <v>28</v>
      </c>
      <c r="I25" s="10">
        <v>1681827</v>
      </c>
      <c r="J25" s="11">
        <v>1</v>
      </c>
      <c r="K25" s="10">
        <v>1681827</v>
      </c>
      <c r="L25" s="11"/>
      <c r="M25" s="11"/>
      <c r="N25" s="11"/>
      <c r="O25" s="10">
        <v>152893</v>
      </c>
      <c r="P25" s="11"/>
      <c r="Q25" s="10">
        <v>305787</v>
      </c>
      <c r="R25" s="11"/>
      <c r="S25" s="10">
        <v>428101</v>
      </c>
      <c r="T25" s="11"/>
      <c r="U25" s="11"/>
      <c r="V25" s="10">
        <v>79505</v>
      </c>
      <c r="W25" s="10">
        <v>87455</v>
      </c>
      <c r="X25" s="10">
        <v>628086</v>
      </c>
      <c r="Y25" s="11"/>
      <c r="Z25" s="17"/>
      <c r="AA25" s="2">
        <f>SUM(L25:Z25)</f>
        <v>1681827</v>
      </c>
    </row>
    <row r="26" spans="1:27" ht="15" thickBot="1" x14ac:dyDescent="0.35">
      <c r="A26" s="157"/>
      <c r="B26" s="158"/>
      <c r="C26" s="158"/>
      <c r="D26" s="158"/>
      <c r="E26" s="158"/>
      <c r="F26" s="158"/>
      <c r="G26" s="158"/>
      <c r="H26" s="12" t="s">
        <v>29</v>
      </c>
      <c r="I26" s="21">
        <v>1528934</v>
      </c>
      <c r="J26" s="13">
        <v>1</v>
      </c>
      <c r="K26" s="21">
        <v>1528934</v>
      </c>
      <c r="L26" s="13"/>
      <c r="M26" s="13"/>
      <c r="N26" s="13"/>
      <c r="O26" s="21">
        <v>152893</v>
      </c>
      <c r="P26" s="13"/>
      <c r="Q26" s="21">
        <v>305787</v>
      </c>
      <c r="R26" s="13"/>
      <c r="S26" s="21">
        <v>917360</v>
      </c>
      <c r="T26" s="13"/>
      <c r="U26" s="21">
        <v>152894</v>
      </c>
      <c r="V26" s="34">
        <v>152893.33484727272</v>
      </c>
      <c r="W26" s="13"/>
      <c r="X26" s="13"/>
      <c r="Y26" s="13"/>
      <c r="Z26" s="24"/>
      <c r="AA26" s="2">
        <f>SUM(L26:Z26)</f>
        <v>1681827.3348472728</v>
      </c>
    </row>
    <row r="27" spans="1:27" ht="15" thickBot="1" x14ac:dyDescent="0.35">
      <c r="A27" s="144" t="s">
        <v>42</v>
      </c>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6"/>
    </row>
    <row r="28" spans="1:27" ht="26.4" customHeight="1" x14ac:dyDescent="0.3">
      <c r="A28" s="147" t="s">
        <v>16</v>
      </c>
      <c r="B28" s="149" t="s">
        <v>17</v>
      </c>
      <c r="C28" s="149" t="s">
        <v>4</v>
      </c>
      <c r="D28" s="149" t="s">
        <v>18</v>
      </c>
      <c r="E28" s="149" t="s">
        <v>19</v>
      </c>
      <c r="F28" s="149" t="s">
        <v>20</v>
      </c>
      <c r="G28" s="149"/>
      <c r="H28" s="149"/>
      <c r="I28" s="149" t="s">
        <v>5</v>
      </c>
      <c r="J28" s="149" t="s">
        <v>21</v>
      </c>
      <c r="K28" s="149" t="s">
        <v>22</v>
      </c>
      <c r="L28" s="4">
        <v>2021</v>
      </c>
      <c r="M28" s="4">
        <v>2021</v>
      </c>
      <c r="N28" s="4">
        <v>2021</v>
      </c>
      <c r="O28" s="4">
        <v>2021</v>
      </c>
      <c r="P28" s="4">
        <v>2021</v>
      </c>
      <c r="Q28" s="4">
        <v>2021</v>
      </c>
      <c r="R28" s="4">
        <v>2021</v>
      </c>
      <c r="S28" s="4">
        <v>2021</v>
      </c>
      <c r="T28" s="4">
        <v>2021</v>
      </c>
      <c r="U28" s="4">
        <v>2021</v>
      </c>
      <c r="V28" s="4">
        <v>2021</v>
      </c>
      <c r="W28" s="4">
        <v>2022</v>
      </c>
      <c r="X28" s="4">
        <v>2022</v>
      </c>
      <c r="Y28" s="4">
        <v>2022</v>
      </c>
      <c r="Z28" s="14">
        <v>2022</v>
      </c>
    </row>
    <row r="29" spans="1:27" ht="15" thickBot="1" x14ac:dyDescent="0.35">
      <c r="A29" s="148"/>
      <c r="B29" s="150"/>
      <c r="C29" s="150"/>
      <c r="D29" s="150"/>
      <c r="E29" s="150"/>
      <c r="F29" s="150"/>
      <c r="G29" s="150"/>
      <c r="H29" s="150"/>
      <c r="I29" s="150"/>
      <c r="J29" s="150"/>
      <c r="K29" s="150"/>
      <c r="L29" s="5">
        <v>2</v>
      </c>
      <c r="M29" s="5">
        <v>3</v>
      </c>
      <c r="N29" s="5">
        <v>4</v>
      </c>
      <c r="O29" s="5">
        <v>5</v>
      </c>
      <c r="P29" s="5">
        <v>6</v>
      </c>
      <c r="Q29" s="5">
        <v>7</v>
      </c>
      <c r="R29" s="5">
        <v>8</v>
      </c>
      <c r="S29" s="5">
        <v>9</v>
      </c>
      <c r="T29" s="5">
        <v>10</v>
      </c>
      <c r="U29" s="5">
        <v>11</v>
      </c>
      <c r="V29" s="5">
        <v>12</v>
      </c>
      <c r="W29" s="5">
        <v>1</v>
      </c>
      <c r="X29" s="5">
        <v>2</v>
      </c>
      <c r="Y29" s="5">
        <v>3</v>
      </c>
      <c r="Z29" s="15">
        <v>4</v>
      </c>
    </row>
    <row r="30" spans="1:27" ht="27.6" customHeight="1" thickBot="1" x14ac:dyDescent="0.35">
      <c r="A30" s="151">
        <v>1</v>
      </c>
      <c r="B30" s="154" t="s">
        <v>43</v>
      </c>
      <c r="C30" s="154" t="s">
        <v>24</v>
      </c>
      <c r="D30" s="154" t="s">
        <v>44</v>
      </c>
      <c r="E30" s="154" t="s">
        <v>45</v>
      </c>
      <c r="F30" s="154" t="s">
        <v>26</v>
      </c>
      <c r="G30" s="154"/>
      <c r="H30" s="6" t="s">
        <v>27</v>
      </c>
      <c r="I30" s="7"/>
      <c r="J30" s="7"/>
      <c r="K30" s="7"/>
      <c r="L30" s="7"/>
      <c r="M30" s="8">
        <v>966088951</v>
      </c>
      <c r="N30" s="8">
        <v>1705485459</v>
      </c>
      <c r="O30" s="8">
        <v>1001152961</v>
      </c>
      <c r="P30" s="8">
        <v>1116538819</v>
      </c>
      <c r="Q30" s="8">
        <v>652694615</v>
      </c>
      <c r="R30" s="8">
        <v>1505132065</v>
      </c>
      <c r="S30" s="8">
        <v>892018227</v>
      </c>
      <c r="T30" s="8">
        <v>1257080909</v>
      </c>
      <c r="U30" s="8">
        <v>2640879435</v>
      </c>
      <c r="V30" s="8">
        <v>937255492</v>
      </c>
      <c r="W30" s="8">
        <v>1030981041</v>
      </c>
      <c r="X30" s="8">
        <v>1124706590</v>
      </c>
      <c r="Y30" s="8">
        <v>6279611795</v>
      </c>
      <c r="Z30" s="16"/>
    </row>
    <row r="31" spans="1:27" ht="15" thickBot="1" x14ac:dyDescent="0.35">
      <c r="A31" s="152"/>
      <c r="B31" s="155"/>
      <c r="C31" s="155"/>
      <c r="D31" s="155"/>
      <c r="E31" s="155"/>
      <c r="F31" s="155"/>
      <c r="G31" s="155"/>
      <c r="H31" s="9" t="s">
        <v>28</v>
      </c>
      <c r="I31" s="10">
        <v>21109626359</v>
      </c>
      <c r="J31" s="11">
        <v>1</v>
      </c>
      <c r="K31" s="10">
        <v>21109626359</v>
      </c>
      <c r="L31" s="11"/>
      <c r="M31" s="10">
        <v>966088951</v>
      </c>
      <c r="N31" s="10">
        <v>1705485459</v>
      </c>
      <c r="O31" s="10">
        <v>1001152961</v>
      </c>
      <c r="P31" s="10">
        <v>1116538819</v>
      </c>
      <c r="Q31" s="10">
        <v>652694615</v>
      </c>
      <c r="R31" s="10">
        <v>1505132065</v>
      </c>
      <c r="S31" s="10">
        <v>892018227</v>
      </c>
      <c r="T31" s="10">
        <v>1257080909</v>
      </c>
      <c r="U31" s="10">
        <v>2640879435</v>
      </c>
      <c r="V31" s="10">
        <v>937255492</v>
      </c>
      <c r="W31" s="10">
        <v>1030981041</v>
      </c>
      <c r="X31" s="10">
        <v>1124706590</v>
      </c>
      <c r="Y31" s="10">
        <v>6279611795</v>
      </c>
      <c r="Z31" s="17"/>
      <c r="AA31" s="2">
        <f>SUM(L31:Z31)</f>
        <v>21109626359</v>
      </c>
    </row>
    <row r="32" spans="1:27" ht="15" thickBot="1" x14ac:dyDescent="0.35">
      <c r="A32" s="157"/>
      <c r="B32" s="158"/>
      <c r="C32" s="158"/>
      <c r="D32" s="158"/>
      <c r="E32" s="158"/>
      <c r="F32" s="158"/>
      <c r="G32" s="158"/>
      <c r="H32" s="12" t="s">
        <v>29</v>
      </c>
      <c r="I32" s="21">
        <v>9985074020</v>
      </c>
      <c r="J32" s="13">
        <v>1</v>
      </c>
      <c r="K32" s="21">
        <v>9985074020</v>
      </c>
      <c r="L32" s="13"/>
      <c r="M32" s="21">
        <v>966088951</v>
      </c>
      <c r="N32" s="21">
        <v>1705485459</v>
      </c>
      <c r="O32" s="21">
        <v>1001152961</v>
      </c>
      <c r="P32" s="21">
        <v>1116538819</v>
      </c>
      <c r="Q32" s="21">
        <v>652694615</v>
      </c>
      <c r="R32" s="21">
        <v>1505132065</v>
      </c>
      <c r="S32" s="21">
        <v>1030777210</v>
      </c>
      <c r="T32" s="21">
        <v>991830816</v>
      </c>
      <c r="U32" s="21">
        <v>1015373124</v>
      </c>
      <c r="V32" s="34">
        <v>1726646452.1256266</v>
      </c>
      <c r="W32" s="34">
        <v>891606621.93936658</v>
      </c>
      <c r="X32" s="13"/>
      <c r="Y32" s="13"/>
      <c r="Z32" s="24"/>
      <c r="AA32" s="2">
        <f>SUM(L32:Z32)</f>
        <v>12603327094.064993</v>
      </c>
    </row>
    <row r="33" spans="1:27" ht="15" thickBot="1" x14ac:dyDescent="0.35">
      <c r="A33" s="144" t="s">
        <v>46</v>
      </c>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6"/>
    </row>
    <row r="34" spans="1:27" ht="26.4" customHeight="1" x14ac:dyDescent="0.3">
      <c r="A34" s="147" t="s">
        <v>16</v>
      </c>
      <c r="B34" s="149" t="s">
        <v>17</v>
      </c>
      <c r="C34" s="149" t="s">
        <v>4</v>
      </c>
      <c r="D34" s="149" t="s">
        <v>18</v>
      </c>
      <c r="E34" s="149" t="s">
        <v>19</v>
      </c>
      <c r="F34" s="149" t="s">
        <v>20</v>
      </c>
      <c r="G34" s="149"/>
      <c r="H34" s="149"/>
      <c r="I34" s="149" t="s">
        <v>5</v>
      </c>
      <c r="J34" s="149" t="s">
        <v>21</v>
      </c>
      <c r="K34" s="149" t="s">
        <v>22</v>
      </c>
      <c r="L34" s="4">
        <v>2021</v>
      </c>
      <c r="M34" s="4">
        <v>2021</v>
      </c>
      <c r="N34" s="4">
        <v>2021</v>
      </c>
      <c r="O34" s="4">
        <v>2021</v>
      </c>
      <c r="P34" s="4">
        <v>2021</v>
      </c>
      <c r="Q34" s="4">
        <v>2021</v>
      </c>
      <c r="R34" s="4">
        <v>2021</v>
      </c>
      <c r="S34" s="4">
        <v>2021</v>
      </c>
      <c r="T34" s="4">
        <v>2021</v>
      </c>
      <c r="U34" s="4">
        <v>2021</v>
      </c>
      <c r="V34" s="4">
        <v>2021</v>
      </c>
      <c r="W34" s="4">
        <v>2022</v>
      </c>
      <c r="X34" s="4">
        <v>2022</v>
      </c>
      <c r="Y34" s="4">
        <v>2022</v>
      </c>
      <c r="Z34" s="14">
        <v>2022</v>
      </c>
    </row>
    <row r="35" spans="1:27" ht="15" thickBot="1" x14ac:dyDescent="0.35">
      <c r="A35" s="148"/>
      <c r="B35" s="150"/>
      <c r="C35" s="150"/>
      <c r="D35" s="150"/>
      <c r="E35" s="150"/>
      <c r="F35" s="150"/>
      <c r="G35" s="150"/>
      <c r="H35" s="150"/>
      <c r="I35" s="150"/>
      <c r="J35" s="150"/>
      <c r="K35" s="150"/>
      <c r="L35" s="5">
        <v>2</v>
      </c>
      <c r="M35" s="5">
        <v>3</v>
      </c>
      <c r="N35" s="5">
        <v>4</v>
      </c>
      <c r="O35" s="5">
        <v>5</v>
      </c>
      <c r="P35" s="5">
        <v>6</v>
      </c>
      <c r="Q35" s="5">
        <v>7</v>
      </c>
      <c r="R35" s="5">
        <v>8</v>
      </c>
      <c r="S35" s="5">
        <v>9</v>
      </c>
      <c r="T35" s="5">
        <v>10</v>
      </c>
      <c r="U35" s="5">
        <v>11</v>
      </c>
      <c r="V35" s="5">
        <v>12</v>
      </c>
      <c r="W35" s="5">
        <v>1</v>
      </c>
      <c r="X35" s="5">
        <v>2</v>
      </c>
      <c r="Y35" s="5">
        <v>3</v>
      </c>
      <c r="Z35" s="15">
        <v>4</v>
      </c>
    </row>
    <row r="36" spans="1:27" ht="15" thickBot="1" x14ac:dyDescent="0.35">
      <c r="A36" s="151">
        <v>1</v>
      </c>
      <c r="B36" s="154" t="s">
        <v>9</v>
      </c>
      <c r="C36" s="154" t="s">
        <v>24</v>
      </c>
      <c r="D36" s="154">
        <v>0</v>
      </c>
      <c r="E36" s="154">
        <v>0</v>
      </c>
      <c r="F36" s="154" t="s">
        <v>26</v>
      </c>
      <c r="G36" s="154"/>
      <c r="H36" s="6" t="s">
        <v>27</v>
      </c>
      <c r="I36" s="7"/>
      <c r="J36" s="7"/>
      <c r="K36" s="7"/>
      <c r="L36" s="7"/>
      <c r="M36" s="7"/>
      <c r="N36" s="7"/>
      <c r="O36" s="7"/>
      <c r="P36" s="7"/>
      <c r="Q36" s="7"/>
      <c r="R36" s="7"/>
      <c r="S36" s="7"/>
      <c r="T36" s="7"/>
      <c r="U36" s="7"/>
      <c r="V36" s="7"/>
      <c r="W36" s="7"/>
      <c r="X36" s="7"/>
      <c r="Y36" s="7"/>
      <c r="Z36" s="16"/>
    </row>
    <row r="37" spans="1:27" ht="15" thickBot="1" x14ac:dyDescent="0.35">
      <c r="A37" s="152"/>
      <c r="B37" s="155"/>
      <c r="C37" s="155"/>
      <c r="D37" s="155"/>
      <c r="E37" s="155"/>
      <c r="F37" s="155"/>
      <c r="G37" s="155"/>
      <c r="H37" s="9" t="s">
        <v>28</v>
      </c>
      <c r="I37" s="10">
        <v>1831296154</v>
      </c>
      <c r="J37" s="11">
        <v>1</v>
      </c>
      <c r="K37" s="10">
        <v>1831296154</v>
      </c>
      <c r="L37" s="10">
        <v>166978093</v>
      </c>
      <c r="M37" s="10">
        <v>140792008</v>
      </c>
      <c r="N37" s="10">
        <v>158287416</v>
      </c>
      <c r="O37" s="10">
        <v>160632232</v>
      </c>
      <c r="P37" s="10">
        <v>157932577</v>
      </c>
      <c r="Q37" s="10">
        <v>164000000</v>
      </c>
      <c r="R37" s="10">
        <v>172000000</v>
      </c>
      <c r="S37" s="10">
        <v>172000000</v>
      </c>
      <c r="T37" s="10">
        <v>538673828</v>
      </c>
      <c r="U37" s="11"/>
      <c r="V37" s="11"/>
      <c r="W37" s="11"/>
      <c r="X37" s="11"/>
      <c r="Y37" s="11"/>
      <c r="Z37" s="17"/>
      <c r="AA37" s="2">
        <f>SUM(L37:Z37)</f>
        <v>1831296154</v>
      </c>
    </row>
    <row r="38" spans="1:27" ht="15" thickBot="1" x14ac:dyDescent="0.35">
      <c r="A38" s="157"/>
      <c r="B38" s="158"/>
      <c r="C38" s="158"/>
      <c r="D38" s="158"/>
      <c r="E38" s="158"/>
      <c r="F38" s="158"/>
      <c r="G38" s="158"/>
      <c r="H38" s="12" t="s">
        <v>29</v>
      </c>
      <c r="I38" s="21">
        <v>1450538816</v>
      </c>
      <c r="J38" s="13">
        <v>1</v>
      </c>
      <c r="K38" s="21">
        <v>1450538816</v>
      </c>
      <c r="L38" s="13"/>
      <c r="M38" s="13"/>
      <c r="N38" s="13"/>
      <c r="O38" s="13"/>
      <c r="P38" s="13"/>
      <c r="Q38" s="13"/>
      <c r="R38" s="13"/>
      <c r="S38" s="13"/>
      <c r="T38" s="13"/>
      <c r="U38" s="13"/>
      <c r="V38" s="29"/>
      <c r="W38" s="13"/>
      <c r="X38" s="21">
        <v>1450538816</v>
      </c>
      <c r="Y38" s="13"/>
      <c r="Z38" s="24"/>
      <c r="AA38" s="2">
        <f>SUM(L38:Z38)</f>
        <v>1450538816</v>
      </c>
    </row>
    <row r="39" spans="1:27" ht="15" thickBot="1" x14ac:dyDescent="0.35">
      <c r="A39" s="144" t="s">
        <v>47</v>
      </c>
      <c r="B39" s="145"/>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6"/>
    </row>
    <row r="40" spans="1:27" ht="26.4" customHeight="1" x14ac:dyDescent="0.3">
      <c r="A40" s="147" t="s">
        <v>16</v>
      </c>
      <c r="B40" s="149" t="s">
        <v>17</v>
      </c>
      <c r="C40" s="149" t="s">
        <v>4</v>
      </c>
      <c r="D40" s="149" t="s">
        <v>18</v>
      </c>
      <c r="E40" s="149" t="s">
        <v>19</v>
      </c>
      <c r="F40" s="149" t="s">
        <v>20</v>
      </c>
      <c r="G40" s="149"/>
      <c r="H40" s="149"/>
      <c r="I40" s="149" t="s">
        <v>5</v>
      </c>
      <c r="J40" s="149" t="s">
        <v>21</v>
      </c>
      <c r="K40" s="149" t="s">
        <v>22</v>
      </c>
      <c r="L40" s="4">
        <v>2021</v>
      </c>
      <c r="M40" s="4">
        <v>2021</v>
      </c>
      <c r="N40" s="4">
        <v>2021</v>
      </c>
      <c r="O40" s="4">
        <v>2021</v>
      </c>
      <c r="P40" s="4">
        <v>2021</v>
      </c>
      <c r="Q40" s="4">
        <v>2021</v>
      </c>
      <c r="R40" s="4">
        <v>2021</v>
      </c>
      <c r="S40" s="4">
        <v>2021</v>
      </c>
      <c r="T40" s="4">
        <v>2021</v>
      </c>
      <c r="U40" s="4">
        <v>2021</v>
      </c>
      <c r="V40" s="4">
        <v>2021</v>
      </c>
      <c r="W40" s="4">
        <v>2022</v>
      </c>
      <c r="X40" s="4">
        <v>2022</v>
      </c>
      <c r="Y40" s="4">
        <v>2022</v>
      </c>
      <c r="Z40" s="14">
        <v>2022</v>
      </c>
    </row>
    <row r="41" spans="1:27" ht="15" thickBot="1" x14ac:dyDescent="0.35">
      <c r="A41" s="148"/>
      <c r="B41" s="150"/>
      <c r="C41" s="150"/>
      <c r="D41" s="150"/>
      <c r="E41" s="150"/>
      <c r="F41" s="150"/>
      <c r="G41" s="150"/>
      <c r="H41" s="150"/>
      <c r="I41" s="150"/>
      <c r="J41" s="150"/>
      <c r="K41" s="150"/>
      <c r="L41" s="5">
        <v>2</v>
      </c>
      <c r="M41" s="5">
        <v>3</v>
      </c>
      <c r="N41" s="5">
        <v>4</v>
      </c>
      <c r="O41" s="5">
        <v>5</v>
      </c>
      <c r="P41" s="5">
        <v>6</v>
      </c>
      <c r="Q41" s="5">
        <v>7</v>
      </c>
      <c r="R41" s="5">
        <v>8</v>
      </c>
      <c r="S41" s="5">
        <v>9</v>
      </c>
      <c r="T41" s="5">
        <v>10</v>
      </c>
      <c r="U41" s="5">
        <v>11</v>
      </c>
      <c r="V41" s="5">
        <v>12</v>
      </c>
      <c r="W41" s="5">
        <v>1</v>
      </c>
      <c r="X41" s="5">
        <v>2</v>
      </c>
      <c r="Y41" s="5">
        <v>3</v>
      </c>
      <c r="Z41" s="15">
        <v>4</v>
      </c>
    </row>
    <row r="42" spans="1:27" ht="15" thickBot="1" x14ac:dyDescent="0.35">
      <c r="A42" s="151">
        <v>1</v>
      </c>
      <c r="B42" s="154" t="s">
        <v>48</v>
      </c>
      <c r="C42" s="154" t="s">
        <v>24</v>
      </c>
      <c r="D42" s="154" t="s">
        <v>49</v>
      </c>
      <c r="E42" s="154">
        <v>0</v>
      </c>
      <c r="F42" s="154" t="s">
        <v>26</v>
      </c>
      <c r="G42" s="154"/>
      <c r="H42" s="6" t="s">
        <v>27</v>
      </c>
      <c r="I42" s="7"/>
      <c r="J42" s="7"/>
      <c r="K42" s="7"/>
      <c r="L42" s="7"/>
      <c r="M42" s="7"/>
      <c r="N42" s="7"/>
      <c r="O42" s="7"/>
      <c r="P42" s="7"/>
      <c r="Q42" s="7"/>
      <c r="R42" s="7"/>
      <c r="S42" s="7"/>
      <c r="T42" s="7"/>
      <c r="U42" s="7"/>
      <c r="V42" s="7"/>
      <c r="W42" s="7"/>
      <c r="X42" s="8">
        <v>263719985</v>
      </c>
      <c r="Y42" s="7"/>
      <c r="Z42" s="16"/>
    </row>
    <row r="43" spans="1:27" ht="15" thickBot="1" x14ac:dyDescent="0.35">
      <c r="A43" s="152"/>
      <c r="B43" s="155"/>
      <c r="C43" s="155"/>
      <c r="D43" s="155"/>
      <c r="E43" s="155"/>
      <c r="F43" s="155"/>
      <c r="G43" s="155"/>
      <c r="H43" s="9" t="s">
        <v>28</v>
      </c>
      <c r="I43" s="10">
        <v>263719985</v>
      </c>
      <c r="J43" s="11">
        <v>1</v>
      </c>
      <c r="K43" s="10">
        <v>263719985</v>
      </c>
      <c r="L43" s="11"/>
      <c r="M43" s="11"/>
      <c r="N43" s="11"/>
      <c r="O43" s="11"/>
      <c r="P43" s="11"/>
      <c r="Q43" s="11"/>
      <c r="R43" s="11"/>
      <c r="S43" s="11"/>
      <c r="T43" s="11"/>
      <c r="U43" s="11"/>
      <c r="V43" s="11"/>
      <c r="W43" s="11"/>
      <c r="X43" s="10">
        <v>263719985</v>
      </c>
      <c r="Y43" s="11"/>
      <c r="Z43" s="17"/>
      <c r="AA43" s="2">
        <f>SUM(L43:Z43)</f>
        <v>263719985</v>
      </c>
    </row>
    <row r="44" spans="1:27" ht="15" thickBot="1" x14ac:dyDescent="0.35">
      <c r="A44" s="157"/>
      <c r="B44" s="158"/>
      <c r="C44" s="158"/>
      <c r="D44" s="158"/>
      <c r="E44" s="158"/>
      <c r="F44" s="158"/>
      <c r="G44" s="158"/>
      <c r="H44" s="12" t="s">
        <v>29</v>
      </c>
      <c r="I44" s="13"/>
      <c r="J44" s="13">
        <v>0</v>
      </c>
      <c r="K44" s="13">
        <v>0</v>
      </c>
      <c r="L44" s="13"/>
      <c r="M44" s="13"/>
      <c r="N44" s="13"/>
      <c r="O44" s="13"/>
      <c r="P44" s="13"/>
      <c r="Q44" s="13"/>
      <c r="R44" s="13"/>
      <c r="S44" s="13"/>
      <c r="T44" s="13"/>
      <c r="U44" s="13"/>
      <c r="V44" s="13">
        <v>101506881</v>
      </c>
      <c r="W44" s="13"/>
      <c r="X44" s="13"/>
      <c r="Y44" s="13"/>
      <c r="Z44" s="24"/>
      <c r="AA44" s="2">
        <f>SUM(L44:Z44)</f>
        <v>101506881</v>
      </c>
    </row>
    <row r="45" spans="1:27" ht="15" thickBot="1" x14ac:dyDescent="0.35">
      <c r="A45" s="144" t="s">
        <v>50</v>
      </c>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6"/>
    </row>
    <row r="46" spans="1:27" ht="26.4" customHeight="1" x14ac:dyDescent="0.3">
      <c r="A46" s="147" t="s">
        <v>16</v>
      </c>
      <c r="B46" s="149" t="s">
        <v>17</v>
      </c>
      <c r="C46" s="149" t="s">
        <v>4</v>
      </c>
      <c r="D46" s="149" t="s">
        <v>18</v>
      </c>
      <c r="E46" s="149" t="s">
        <v>19</v>
      </c>
      <c r="F46" s="149" t="s">
        <v>20</v>
      </c>
      <c r="G46" s="149"/>
      <c r="H46" s="149"/>
      <c r="I46" s="149" t="s">
        <v>5</v>
      </c>
      <c r="J46" s="149" t="s">
        <v>21</v>
      </c>
      <c r="K46" s="149" t="s">
        <v>22</v>
      </c>
      <c r="L46" s="4">
        <v>2021</v>
      </c>
      <c r="M46" s="4">
        <v>2021</v>
      </c>
      <c r="N46" s="4">
        <v>2021</v>
      </c>
      <c r="O46" s="4">
        <v>2021</v>
      </c>
      <c r="P46" s="4">
        <v>2021</v>
      </c>
      <c r="Q46" s="4">
        <v>2021</v>
      </c>
      <c r="R46" s="4">
        <v>2021</v>
      </c>
      <c r="S46" s="4">
        <v>2021</v>
      </c>
      <c r="T46" s="4">
        <v>2021</v>
      </c>
      <c r="U46" s="4">
        <v>2021</v>
      </c>
      <c r="V46" s="4">
        <v>2021</v>
      </c>
      <c r="W46" s="4">
        <v>2022</v>
      </c>
      <c r="X46" s="4">
        <v>2022</v>
      </c>
      <c r="Y46" s="4">
        <v>2022</v>
      </c>
      <c r="Z46" s="14">
        <v>2022</v>
      </c>
    </row>
    <row r="47" spans="1:27" ht="15" thickBot="1" x14ac:dyDescent="0.35">
      <c r="A47" s="148"/>
      <c r="B47" s="150"/>
      <c r="C47" s="150"/>
      <c r="D47" s="150"/>
      <c r="E47" s="150"/>
      <c r="F47" s="150"/>
      <c r="G47" s="150"/>
      <c r="H47" s="150"/>
      <c r="I47" s="150"/>
      <c r="J47" s="150"/>
      <c r="K47" s="150"/>
      <c r="L47" s="5">
        <v>2</v>
      </c>
      <c r="M47" s="5">
        <v>3</v>
      </c>
      <c r="N47" s="5">
        <v>4</v>
      </c>
      <c r="O47" s="5">
        <v>5</v>
      </c>
      <c r="P47" s="5">
        <v>6</v>
      </c>
      <c r="Q47" s="5">
        <v>7</v>
      </c>
      <c r="R47" s="5">
        <v>8</v>
      </c>
      <c r="S47" s="5">
        <v>9</v>
      </c>
      <c r="T47" s="5">
        <v>10</v>
      </c>
      <c r="U47" s="5">
        <v>11</v>
      </c>
      <c r="V47" s="5">
        <v>12</v>
      </c>
      <c r="W47" s="5">
        <v>1</v>
      </c>
      <c r="X47" s="5">
        <v>2</v>
      </c>
      <c r="Y47" s="5">
        <v>3</v>
      </c>
      <c r="Z47" s="15">
        <v>4</v>
      </c>
    </row>
    <row r="48" spans="1:27" ht="18" customHeight="1" thickBot="1" x14ac:dyDescent="0.35">
      <c r="A48" s="151">
        <v>1</v>
      </c>
      <c r="B48" s="154" t="s">
        <v>51</v>
      </c>
      <c r="C48" s="154" t="s">
        <v>24</v>
      </c>
      <c r="D48" s="154" t="s">
        <v>52</v>
      </c>
      <c r="E48" s="154">
        <v>0</v>
      </c>
      <c r="F48" s="154" t="s">
        <v>26</v>
      </c>
      <c r="G48" s="154"/>
      <c r="H48" s="6" t="s">
        <v>27</v>
      </c>
      <c r="I48" s="7"/>
      <c r="J48" s="7"/>
      <c r="K48" s="7"/>
      <c r="L48" s="7"/>
      <c r="M48" s="7"/>
      <c r="N48" s="7"/>
      <c r="O48" s="7"/>
      <c r="P48" s="7"/>
      <c r="Q48" s="7"/>
      <c r="R48" s="7"/>
      <c r="S48" s="7"/>
      <c r="T48" s="7"/>
      <c r="U48" s="7"/>
      <c r="V48" s="7"/>
      <c r="W48" s="7"/>
      <c r="X48" s="8">
        <v>268494001</v>
      </c>
      <c r="Y48" s="7"/>
      <c r="Z48" s="16"/>
    </row>
    <row r="49" spans="1:29" ht="15" thickBot="1" x14ac:dyDescent="0.35">
      <c r="A49" s="152"/>
      <c r="B49" s="155"/>
      <c r="C49" s="155"/>
      <c r="D49" s="155"/>
      <c r="E49" s="155"/>
      <c r="F49" s="155"/>
      <c r="G49" s="155"/>
      <c r="H49" s="9" t="s">
        <v>28</v>
      </c>
      <c r="I49" s="10">
        <v>268494001</v>
      </c>
      <c r="J49" s="11">
        <v>1</v>
      </c>
      <c r="K49" s="10">
        <v>268494001</v>
      </c>
      <c r="L49" s="11"/>
      <c r="M49" s="11"/>
      <c r="N49" s="11"/>
      <c r="O49" s="11"/>
      <c r="P49" s="11"/>
      <c r="Q49" s="11"/>
      <c r="R49" s="11"/>
      <c r="S49" s="11"/>
      <c r="T49" s="11"/>
      <c r="U49" s="11"/>
      <c r="V49" s="11"/>
      <c r="W49" s="11"/>
      <c r="X49" s="10">
        <v>268494001</v>
      </c>
      <c r="Y49" s="11"/>
      <c r="Z49" s="17"/>
      <c r="AA49" s="2">
        <f>SUM(L49:Z49)</f>
        <v>268494001</v>
      </c>
    </row>
    <row r="50" spans="1:29" ht="15" thickBot="1" x14ac:dyDescent="0.35">
      <c r="A50" s="157"/>
      <c r="B50" s="158"/>
      <c r="C50" s="158"/>
      <c r="D50" s="158"/>
      <c r="E50" s="158"/>
      <c r="F50" s="158"/>
      <c r="G50" s="158"/>
      <c r="H50" s="12" t="s">
        <v>29</v>
      </c>
      <c r="I50" s="13"/>
      <c r="J50" s="13">
        <v>0</v>
      </c>
      <c r="K50" s="13">
        <v>0</v>
      </c>
      <c r="L50" s="13"/>
      <c r="M50" s="13"/>
      <c r="N50" s="13"/>
      <c r="O50" s="13"/>
      <c r="P50" s="13"/>
      <c r="Q50" s="13"/>
      <c r="R50" s="13"/>
      <c r="S50" s="13"/>
      <c r="T50" s="13"/>
      <c r="U50" s="13"/>
      <c r="V50" s="34">
        <v>96888986</v>
      </c>
      <c r="W50" s="13"/>
      <c r="X50" s="13"/>
      <c r="Y50" s="13"/>
      <c r="Z50" s="24"/>
      <c r="AA50" s="2">
        <f>SUM(L50:Z50)</f>
        <v>96888986</v>
      </c>
    </row>
    <row r="51" spans="1:29" ht="15" thickBot="1" x14ac:dyDescent="0.35">
      <c r="A51" s="144" t="s">
        <v>53</v>
      </c>
      <c r="B51" s="145"/>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6"/>
    </row>
    <row r="52" spans="1:29" ht="26.4" customHeight="1" x14ac:dyDescent="0.3">
      <c r="A52" s="147" t="s">
        <v>16</v>
      </c>
      <c r="B52" s="149" t="s">
        <v>17</v>
      </c>
      <c r="C52" s="149" t="s">
        <v>4</v>
      </c>
      <c r="D52" s="149" t="s">
        <v>18</v>
      </c>
      <c r="E52" s="149" t="s">
        <v>19</v>
      </c>
      <c r="F52" s="149" t="s">
        <v>20</v>
      </c>
      <c r="G52" s="149"/>
      <c r="H52" s="149"/>
      <c r="I52" s="149" t="s">
        <v>5</v>
      </c>
      <c r="J52" s="149" t="s">
        <v>21</v>
      </c>
      <c r="K52" s="149" t="s">
        <v>22</v>
      </c>
      <c r="L52" s="4">
        <v>2021</v>
      </c>
      <c r="M52" s="4">
        <v>2021</v>
      </c>
      <c r="N52" s="4">
        <v>2021</v>
      </c>
      <c r="O52" s="4">
        <v>2021</v>
      </c>
      <c r="P52" s="4">
        <v>2021</v>
      </c>
      <c r="Q52" s="4">
        <v>2021</v>
      </c>
      <c r="R52" s="4">
        <v>2021</v>
      </c>
      <c r="S52" s="4">
        <v>2021</v>
      </c>
      <c r="T52" s="4">
        <v>2021</v>
      </c>
      <c r="U52" s="4">
        <v>2021</v>
      </c>
      <c r="V52" s="4">
        <v>2021</v>
      </c>
      <c r="W52" s="4">
        <v>2022</v>
      </c>
      <c r="X52" s="4">
        <v>2022</v>
      </c>
      <c r="Y52" s="4">
        <v>2022</v>
      </c>
      <c r="Z52" s="14">
        <v>2022</v>
      </c>
    </row>
    <row r="53" spans="1:29" ht="15" thickBot="1" x14ac:dyDescent="0.35">
      <c r="A53" s="148"/>
      <c r="B53" s="150"/>
      <c r="C53" s="150"/>
      <c r="D53" s="150"/>
      <c r="E53" s="150"/>
      <c r="F53" s="150"/>
      <c r="G53" s="150"/>
      <c r="H53" s="150"/>
      <c r="I53" s="150"/>
      <c r="J53" s="150"/>
      <c r="K53" s="150"/>
      <c r="L53" s="5">
        <v>2</v>
      </c>
      <c r="M53" s="5">
        <v>3</v>
      </c>
      <c r="N53" s="5">
        <v>4</v>
      </c>
      <c r="O53" s="5">
        <v>5</v>
      </c>
      <c r="P53" s="5">
        <v>6</v>
      </c>
      <c r="Q53" s="5">
        <v>7</v>
      </c>
      <c r="R53" s="5">
        <v>8</v>
      </c>
      <c r="S53" s="5">
        <v>9</v>
      </c>
      <c r="T53" s="5">
        <v>10</v>
      </c>
      <c r="U53" s="5">
        <v>11</v>
      </c>
      <c r="V53" s="5">
        <v>12</v>
      </c>
      <c r="W53" s="5">
        <v>1</v>
      </c>
      <c r="X53" s="5">
        <v>2</v>
      </c>
      <c r="Y53" s="5">
        <v>3</v>
      </c>
      <c r="Z53" s="15">
        <v>4</v>
      </c>
    </row>
    <row r="54" spans="1:29" ht="15" thickBot="1" x14ac:dyDescent="0.35">
      <c r="A54" s="151">
        <v>1</v>
      </c>
      <c r="B54" s="154" t="s">
        <v>54</v>
      </c>
      <c r="C54" s="154" t="s">
        <v>24</v>
      </c>
      <c r="D54" s="154" t="s">
        <v>55</v>
      </c>
      <c r="E54" s="154">
        <v>0</v>
      </c>
      <c r="F54" s="154" t="s">
        <v>26</v>
      </c>
      <c r="G54" s="154"/>
      <c r="H54" s="6" t="s">
        <v>27</v>
      </c>
      <c r="I54" s="7"/>
      <c r="J54" s="7"/>
      <c r="K54" s="7"/>
      <c r="L54" s="7"/>
      <c r="M54" s="7"/>
      <c r="N54" s="7"/>
      <c r="O54" s="7"/>
      <c r="P54" s="7"/>
      <c r="Q54" s="7"/>
      <c r="R54" s="7"/>
      <c r="S54" s="7"/>
      <c r="T54" s="7"/>
      <c r="U54" s="7"/>
      <c r="V54" s="8">
        <v>17030014</v>
      </c>
      <c r="W54" s="8">
        <v>18733015</v>
      </c>
      <c r="X54" s="8">
        <v>20436016</v>
      </c>
      <c r="Y54" s="8">
        <v>105586084</v>
      </c>
      <c r="Z54" s="22">
        <v>8515006</v>
      </c>
    </row>
    <row r="55" spans="1:29" ht="15" thickBot="1" x14ac:dyDescent="0.35">
      <c r="A55" s="152"/>
      <c r="B55" s="155"/>
      <c r="C55" s="155"/>
      <c r="D55" s="155"/>
      <c r="E55" s="155"/>
      <c r="F55" s="155"/>
      <c r="G55" s="155"/>
      <c r="H55" s="9" t="s">
        <v>28</v>
      </c>
      <c r="I55" s="10">
        <v>170300135</v>
      </c>
      <c r="J55" s="11">
        <v>1</v>
      </c>
      <c r="K55" s="10">
        <v>170300135</v>
      </c>
      <c r="L55" s="11"/>
      <c r="M55" s="11"/>
      <c r="N55" s="11"/>
      <c r="O55" s="11"/>
      <c r="P55" s="11"/>
      <c r="Q55" s="11"/>
      <c r="R55" s="11"/>
      <c r="S55" s="11"/>
      <c r="T55" s="11"/>
      <c r="U55" s="11"/>
      <c r="V55" s="10">
        <v>17030014</v>
      </c>
      <c r="W55" s="10">
        <v>18733015</v>
      </c>
      <c r="X55" s="10">
        <v>20436016</v>
      </c>
      <c r="Y55" s="10">
        <v>105586084</v>
      </c>
      <c r="Z55" s="23">
        <v>8515006</v>
      </c>
      <c r="AA55" s="2">
        <f>SUM(L55:Z55)</f>
        <v>170300135</v>
      </c>
    </row>
    <row r="56" spans="1:29" ht="15" thickBot="1" x14ac:dyDescent="0.35">
      <c r="A56" s="153"/>
      <c r="B56" s="156"/>
      <c r="C56" s="156"/>
      <c r="D56" s="156"/>
      <c r="E56" s="156"/>
      <c r="F56" s="156"/>
      <c r="G56" s="156"/>
      <c r="H56" s="25"/>
      <c r="I56" s="25"/>
      <c r="J56" s="25"/>
      <c r="K56" s="25"/>
      <c r="L56" s="25"/>
      <c r="M56" s="25"/>
      <c r="N56" s="25"/>
      <c r="O56" s="25"/>
      <c r="P56" s="25"/>
      <c r="Q56" s="25"/>
      <c r="R56" s="25"/>
      <c r="S56" s="25"/>
      <c r="T56" s="25"/>
      <c r="U56" s="25"/>
      <c r="V56" s="25"/>
      <c r="W56" s="25"/>
      <c r="X56" s="25"/>
      <c r="Y56" s="25"/>
      <c r="Z56" s="26"/>
      <c r="AA56" s="2">
        <f>SUM(L56:Z56)</f>
        <v>0</v>
      </c>
    </row>
    <row r="57" spans="1:29" x14ac:dyDescent="0.3">
      <c r="Z57" t="s">
        <v>56</v>
      </c>
      <c r="AA57" s="2">
        <f>+AA6+AA13+AA19+AA25+AA31+AA37+AA43+AA49+AA55</f>
        <v>26529124225</v>
      </c>
    </row>
    <row r="58" spans="1:29" x14ac:dyDescent="0.3">
      <c r="Z58" t="s">
        <v>57</v>
      </c>
      <c r="AA58" s="2">
        <f>+AA7+AA14+AA20+AA26+AA32+AA38+AA44+AA50+AA56</f>
        <v>15054920735.448879</v>
      </c>
      <c r="AB58" s="28"/>
      <c r="AC58" s="1"/>
    </row>
    <row r="59" spans="1:29" x14ac:dyDescent="0.3">
      <c r="AA59" s="27"/>
    </row>
    <row r="60" spans="1:29" x14ac:dyDescent="0.3">
      <c r="K60" s="33">
        <f>+K56+K50+K44+K38+K32+K26+K20+K14+K7</f>
        <v>12077264906</v>
      </c>
      <c r="Z60" t="s">
        <v>58</v>
      </c>
      <c r="AA60" s="2">
        <f>+AA57-AA37</f>
        <v>24697828071</v>
      </c>
      <c r="AB60" s="33">
        <v>24573731754</v>
      </c>
    </row>
    <row r="61" spans="1:29" x14ac:dyDescent="0.3">
      <c r="AA61" s="32">
        <f>+AA7+AA14+AA20+AA26+AA32+AB38+AA44+AA50+AA56</f>
        <v>13604381919.448879</v>
      </c>
    </row>
    <row r="62" spans="1:29" x14ac:dyDescent="0.3">
      <c r="Z62" t="s">
        <v>59</v>
      </c>
      <c r="AA62" s="31">
        <f>+AA61/AA60</f>
        <v>0.55083312914559646</v>
      </c>
    </row>
    <row r="63" spans="1:29" x14ac:dyDescent="0.3">
      <c r="AA63" s="30"/>
    </row>
  </sheetData>
  <mergeCells count="173">
    <mergeCell ref="A54:A56"/>
    <mergeCell ref="B54:B56"/>
    <mergeCell ref="C54:C56"/>
    <mergeCell ref="D54:D56"/>
    <mergeCell ref="E54:E56"/>
    <mergeCell ref="F54:F56"/>
    <mergeCell ref="G54:G56"/>
    <mergeCell ref="A48:A50"/>
    <mergeCell ref="B48:B50"/>
    <mergeCell ref="C48:C50"/>
    <mergeCell ref="D48:D50"/>
    <mergeCell ref="E48:E50"/>
    <mergeCell ref="F48:F50"/>
    <mergeCell ref="G48:G50"/>
    <mergeCell ref="A51:Z51"/>
    <mergeCell ref="A52:A53"/>
    <mergeCell ref="B52:B53"/>
    <mergeCell ref="C52:C53"/>
    <mergeCell ref="D52:D53"/>
    <mergeCell ref="E52:E53"/>
    <mergeCell ref="F52:F53"/>
    <mergeCell ref="G52:G53"/>
    <mergeCell ref="H52:H53"/>
    <mergeCell ref="I52:I53"/>
    <mergeCell ref="J52:J53"/>
    <mergeCell ref="K52:K53"/>
    <mergeCell ref="A42:A44"/>
    <mergeCell ref="B42:B44"/>
    <mergeCell ref="C42:C44"/>
    <mergeCell ref="D42:D44"/>
    <mergeCell ref="E42:E44"/>
    <mergeCell ref="F42:F44"/>
    <mergeCell ref="G42:G44"/>
    <mergeCell ref="A45:Z45"/>
    <mergeCell ref="A46:A47"/>
    <mergeCell ref="B46:B47"/>
    <mergeCell ref="C46:C47"/>
    <mergeCell ref="D46:D47"/>
    <mergeCell ref="E46:E47"/>
    <mergeCell ref="F46:F47"/>
    <mergeCell ref="G46:G47"/>
    <mergeCell ref="H46:H47"/>
    <mergeCell ref="I46:I47"/>
    <mergeCell ref="J46:J47"/>
    <mergeCell ref="K46:K47"/>
    <mergeCell ref="A36:A38"/>
    <mergeCell ref="B36:B38"/>
    <mergeCell ref="C36:C38"/>
    <mergeCell ref="D36:D38"/>
    <mergeCell ref="E36:E38"/>
    <mergeCell ref="F36:F38"/>
    <mergeCell ref="G36:G38"/>
    <mergeCell ref="A39:Z39"/>
    <mergeCell ref="A40:A41"/>
    <mergeCell ref="B40:B41"/>
    <mergeCell ref="C40:C41"/>
    <mergeCell ref="D40:D41"/>
    <mergeCell ref="E40:E41"/>
    <mergeCell ref="F40:F41"/>
    <mergeCell ref="G40:G41"/>
    <mergeCell ref="H40:H41"/>
    <mergeCell ref="I40:I41"/>
    <mergeCell ref="J40:J41"/>
    <mergeCell ref="K40:K41"/>
    <mergeCell ref="A30:A32"/>
    <mergeCell ref="B30:B32"/>
    <mergeCell ref="C30:C32"/>
    <mergeCell ref="D30:D32"/>
    <mergeCell ref="E30:E32"/>
    <mergeCell ref="F30:F32"/>
    <mergeCell ref="G30:G32"/>
    <mergeCell ref="A33:Z33"/>
    <mergeCell ref="A34:A35"/>
    <mergeCell ref="B34:B35"/>
    <mergeCell ref="C34:C35"/>
    <mergeCell ref="D34:D35"/>
    <mergeCell ref="E34:E35"/>
    <mergeCell ref="F34:F35"/>
    <mergeCell ref="G34:G35"/>
    <mergeCell ref="H34:H35"/>
    <mergeCell ref="I34:I35"/>
    <mergeCell ref="J34:J35"/>
    <mergeCell ref="K34:K35"/>
    <mergeCell ref="A24:A26"/>
    <mergeCell ref="B24:B26"/>
    <mergeCell ref="C24:C26"/>
    <mergeCell ref="D24:D26"/>
    <mergeCell ref="E24:E26"/>
    <mergeCell ref="F24:F26"/>
    <mergeCell ref="G24:G26"/>
    <mergeCell ref="A27:Z27"/>
    <mergeCell ref="A28:A29"/>
    <mergeCell ref="B28:B29"/>
    <mergeCell ref="C28:C29"/>
    <mergeCell ref="D28:D29"/>
    <mergeCell ref="E28:E29"/>
    <mergeCell ref="F28:F29"/>
    <mergeCell ref="G28:G29"/>
    <mergeCell ref="H28:H29"/>
    <mergeCell ref="I28:I29"/>
    <mergeCell ref="J28:J29"/>
    <mergeCell ref="K28:K29"/>
    <mergeCell ref="A18:A20"/>
    <mergeCell ref="B18:B20"/>
    <mergeCell ref="C18:C20"/>
    <mergeCell ref="D18:D20"/>
    <mergeCell ref="E18:E20"/>
    <mergeCell ref="F18:F20"/>
    <mergeCell ref="G18:G20"/>
    <mergeCell ref="A21:Z21"/>
    <mergeCell ref="A22:A23"/>
    <mergeCell ref="B22:B23"/>
    <mergeCell ref="C22:C23"/>
    <mergeCell ref="D22:D23"/>
    <mergeCell ref="E22:E23"/>
    <mergeCell ref="F22:F23"/>
    <mergeCell ref="G22:G23"/>
    <mergeCell ref="H22:H23"/>
    <mergeCell ref="I22:I23"/>
    <mergeCell ref="J22:J23"/>
    <mergeCell ref="K22:K23"/>
    <mergeCell ref="A15:Z15"/>
    <mergeCell ref="A16:A17"/>
    <mergeCell ref="B16:B17"/>
    <mergeCell ref="C16:C17"/>
    <mergeCell ref="D16:D17"/>
    <mergeCell ref="E16:E17"/>
    <mergeCell ref="F16:F17"/>
    <mergeCell ref="G16:G17"/>
    <mergeCell ref="H16:H17"/>
    <mergeCell ref="I16:I17"/>
    <mergeCell ref="J16:J17"/>
    <mergeCell ref="K16:K17"/>
    <mergeCell ref="J10:J11"/>
    <mergeCell ref="K10:K11"/>
    <mergeCell ref="A12:A14"/>
    <mergeCell ref="B12:B14"/>
    <mergeCell ref="C12:C14"/>
    <mergeCell ref="D12:D14"/>
    <mergeCell ref="E12:E14"/>
    <mergeCell ref="F12:F14"/>
    <mergeCell ref="G12:G14"/>
    <mergeCell ref="A10:A11"/>
    <mergeCell ref="B10:B11"/>
    <mergeCell ref="C10:C11"/>
    <mergeCell ref="D10:D11"/>
    <mergeCell ref="E10:E11"/>
    <mergeCell ref="F10:F11"/>
    <mergeCell ref="G10:G11"/>
    <mergeCell ref="H10:H11"/>
    <mergeCell ref="I10:I11"/>
    <mergeCell ref="A5:A7"/>
    <mergeCell ref="B5:B7"/>
    <mergeCell ref="C5:C7"/>
    <mergeCell ref="D5:D7"/>
    <mergeCell ref="E5:E7"/>
    <mergeCell ref="F5:F7"/>
    <mergeCell ref="G5:G7"/>
    <mergeCell ref="A8:Z8"/>
    <mergeCell ref="A9:Z9"/>
    <mergeCell ref="A1:Z1"/>
    <mergeCell ref="A2:Z2"/>
    <mergeCell ref="A3:A4"/>
    <mergeCell ref="B3:B4"/>
    <mergeCell ref="C3:C4"/>
    <mergeCell ref="D3:D4"/>
    <mergeCell ref="E3:E4"/>
    <mergeCell ref="F3:F4"/>
    <mergeCell ref="G3:G4"/>
    <mergeCell ref="H3:H4"/>
    <mergeCell ref="I3:I4"/>
    <mergeCell ref="J3:J4"/>
    <mergeCell ref="K3:K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BALANCE CANTIDADES</vt:lpstr>
      <vt:lpstr>Hoja1</vt:lpstr>
      <vt:lpstr>'BALANCE CANTIDADES'!Área_de_impresión</vt:lpstr>
      <vt:lpstr>'BALANCE CANTIDADES'!Print_Area</vt:lpstr>
      <vt:lpstr>'BALANCE CANTIDADES'!Títulos_a_imprimir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Secretaría Técnica Antioquia OCAD SGR</cp:lastModifiedBy>
  <cp:lastPrinted>2025-03-11T17:12:01Z</cp:lastPrinted>
  <dcterms:created xsi:type="dcterms:W3CDTF">2021-10-29T03:11:05Z</dcterms:created>
  <dcterms:modified xsi:type="dcterms:W3CDTF">2025-03-11T17:13:42Z</dcterms:modified>
</cp:coreProperties>
</file>